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6804\Desktop\"/>
    </mc:Choice>
  </mc:AlternateContent>
  <xr:revisionPtr revIDLastSave="0" documentId="8_{6646A3E3-F111-415E-8480-E15F5BE2BFDD}" xr6:coauthVersionLast="47" xr6:coauthVersionMax="47" xr10:uidLastSave="{00000000-0000-0000-0000-000000000000}"/>
  <bookViews>
    <workbookView xWindow="-110" yWindow="-110" windowWidth="19420" windowHeight="10420" tabRatio="826" xr2:uid="{00000000-000D-0000-FFFF-FFFF00000000}"/>
  </bookViews>
  <sheets>
    <sheet name="All Categories" sheetId="2" r:id="rId1"/>
    <sheet name="Sheet1" sheetId="40" state="hidden" r:id="rId2"/>
    <sheet name="Bidders" sheetId="39" r:id="rId3"/>
  </sheets>
  <externalReferences>
    <externalReference r:id="rId4"/>
  </externalReferences>
  <definedNames>
    <definedName name="_xlnm._FilterDatabase" localSheetId="0" hidden="1">'All Categories'!$A$7:$L$2682</definedName>
    <definedName name="_xlnm.Print_Area" localSheetId="0">'All Categories'!$A$1:$L$2682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2028" i="2"/>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113" i="2"/>
  <c r="A2114" i="2"/>
  <c r="A2115" i="2"/>
  <c r="A2116" i="2"/>
  <c r="A2117" i="2"/>
  <c r="A2118" i="2"/>
  <c r="A2119" i="2"/>
  <c r="A2120" i="2"/>
  <c r="A2121" i="2"/>
  <c r="A2122" i="2"/>
  <c r="A2123" i="2"/>
  <c r="A2124" i="2"/>
  <c r="A2125" i="2"/>
  <c r="A2126" i="2"/>
  <c r="A2127" i="2"/>
  <c r="A2128" i="2"/>
  <c r="A2129" i="2"/>
  <c r="A2130" i="2"/>
  <c r="A2131" i="2"/>
  <c r="A2132" i="2"/>
  <c r="A2133" i="2"/>
  <c r="A2134" i="2"/>
  <c r="A2135" i="2"/>
  <c r="A2136" i="2"/>
  <c r="A2137" i="2"/>
  <c r="A2138" i="2"/>
  <c r="A2139" i="2"/>
  <c r="A2140" i="2"/>
  <c r="A2141" i="2"/>
  <c r="A2142" i="2"/>
  <c r="A2143" i="2"/>
  <c r="A2144" i="2"/>
  <c r="A2145" i="2"/>
  <c r="A2146" i="2"/>
  <c r="A2147" i="2"/>
  <c r="A2148" i="2"/>
  <c r="A2149" i="2"/>
  <c r="A2150" i="2"/>
  <c r="A2151" i="2"/>
  <c r="A2152" i="2"/>
  <c r="A2153" i="2"/>
  <c r="A2154" i="2"/>
  <c r="A2155" i="2"/>
  <c r="A2156" i="2"/>
  <c r="A2157" i="2"/>
  <c r="A2158" i="2"/>
  <c r="A2159" i="2"/>
  <c r="A2160" i="2"/>
  <c r="A2161" i="2"/>
  <c r="A2162" i="2"/>
  <c r="A2163" i="2"/>
  <c r="A2164" i="2"/>
  <c r="A2165" i="2"/>
  <c r="A2166" i="2"/>
  <c r="A2167" i="2"/>
  <c r="A2168" i="2"/>
  <c r="A2169" i="2"/>
  <c r="A2170" i="2"/>
  <c r="A2171" i="2"/>
  <c r="A2172" i="2"/>
  <c r="A2173" i="2"/>
  <c r="A2174" i="2"/>
  <c r="A2175" i="2"/>
  <c r="A2176" i="2"/>
  <c r="A2177" i="2"/>
  <c r="A2178" i="2"/>
  <c r="A2179" i="2"/>
  <c r="A2180" i="2"/>
  <c r="A2181" i="2"/>
  <c r="A2182" i="2"/>
  <c r="A2183" i="2"/>
  <c r="A2184" i="2"/>
  <c r="A2185" i="2"/>
  <c r="A2186" i="2"/>
  <c r="A2187" i="2"/>
  <c r="A2188" i="2"/>
  <c r="A2189" i="2"/>
  <c r="A2190" i="2"/>
  <c r="A2191" i="2"/>
  <c r="A2192" i="2"/>
  <c r="A2193" i="2"/>
  <c r="A2194" i="2"/>
  <c r="A2195" i="2"/>
  <c r="A2196" i="2"/>
  <c r="A2197" i="2"/>
  <c r="A2198" i="2"/>
  <c r="A2199" i="2"/>
  <c r="A2200" i="2"/>
  <c r="A2201" i="2"/>
  <c r="A2202" i="2"/>
  <c r="A2203" i="2"/>
  <c r="A2204" i="2"/>
  <c r="A2205" i="2"/>
  <c r="A2206" i="2"/>
  <c r="A2207" i="2"/>
  <c r="A2208" i="2"/>
  <c r="A2209" i="2"/>
  <c r="A2210" i="2"/>
  <c r="A2211" i="2"/>
  <c r="A2212" i="2"/>
  <c r="A2213" i="2"/>
  <c r="A2214" i="2"/>
  <c r="A2215" i="2"/>
  <c r="A2216" i="2"/>
  <c r="A2217" i="2"/>
  <c r="A2218" i="2"/>
  <c r="A2219" i="2"/>
  <c r="A2220" i="2"/>
  <c r="A2221" i="2"/>
  <c r="A2222" i="2"/>
  <c r="A2223" i="2"/>
  <c r="A2224" i="2"/>
  <c r="A2225" i="2"/>
  <c r="A2226" i="2"/>
  <c r="A2227" i="2"/>
  <c r="A2228" i="2"/>
  <c r="A2229" i="2"/>
  <c r="A2230" i="2"/>
  <c r="A2231" i="2"/>
  <c r="A2232" i="2"/>
  <c r="A2233" i="2"/>
  <c r="A2234" i="2"/>
  <c r="A2235" i="2"/>
  <c r="A2236" i="2"/>
  <c r="A2237" i="2"/>
  <c r="A2238" i="2"/>
  <c r="A2239" i="2"/>
  <c r="A2240" i="2"/>
  <c r="A2241" i="2"/>
  <c r="A2242" i="2"/>
  <c r="A2243" i="2"/>
  <c r="A2244" i="2"/>
  <c r="A2245" i="2"/>
  <c r="A2246" i="2"/>
  <c r="A2247" i="2"/>
  <c r="A2248" i="2"/>
  <c r="A2249" i="2"/>
  <c r="A2250" i="2"/>
  <c r="A2251" i="2"/>
  <c r="A2252" i="2"/>
  <c r="A2253" i="2"/>
  <c r="A2254" i="2"/>
  <c r="A2255" i="2"/>
  <c r="A2256" i="2"/>
  <c r="A2257" i="2"/>
  <c r="A2258" i="2"/>
  <c r="A2259" i="2"/>
  <c r="A2260" i="2"/>
  <c r="A2261" i="2"/>
  <c r="A2262" i="2"/>
  <c r="A2263" i="2"/>
  <c r="A2264" i="2"/>
  <c r="A2265" i="2"/>
  <c r="A2266" i="2"/>
  <c r="A2267" i="2"/>
  <c r="A2268" i="2"/>
  <c r="A2269" i="2"/>
  <c r="A2270" i="2"/>
  <c r="A2271" i="2"/>
  <c r="A2272" i="2"/>
  <c r="A2273" i="2"/>
  <c r="A2274" i="2"/>
  <c r="A2275" i="2"/>
  <c r="A2276" i="2"/>
  <c r="A2277" i="2"/>
  <c r="A2278" i="2"/>
  <c r="A2279" i="2"/>
  <c r="A2280" i="2"/>
  <c r="A2281" i="2"/>
  <c r="A2282" i="2"/>
  <c r="A2283" i="2"/>
  <c r="A2284" i="2"/>
  <c r="A2285" i="2"/>
  <c r="A2286" i="2"/>
  <c r="A2287" i="2"/>
  <c r="A2288" i="2"/>
  <c r="A2289" i="2"/>
  <c r="A2290" i="2"/>
  <c r="A2291" i="2"/>
  <c r="A2292" i="2"/>
  <c r="A2293" i="2"/>
  <c r="A2294" i="2"/>
  <c r="A2295" i="2"/>
  <c r="A2296" i="2"/>
  <c r="A2297" i="2"/>
  <c r="A2298" i="2"/>
  <c r="A2299" i="2"/>
  <c r="A2300" i="2"/>
  <c r="A2301" i="2"/>
  <c r="A2302" i="2"/>
  <c r="A2303" i="2"/>
  <c r="A2304" i="2"/>
  <c r="A2305" i="2"/>
  <c r="A2306" i="2"/>
  <c r="A2307" i="2"/>
  <c r="A2308" i="2"/>
  <c r="A2309" i="2"/>
  <c r="A2310" i="2"/>
  <c r="A2311" i="2"/>
  <c r="A2312" i="2"/>
  <c r="A2313" i="2"/>
  <c r="A2314" i="2"/>
  <c r="A2315" i="2"/>
  <c r="A2316" i="2"/>
  <c r="A2317" i="2"/>
  <c r="A2318" i="2"/>
  <c r="A2319" i="2"/>
  <c r="A2320" i="2"/>
  <c r="A2321" i="2"/>
  <c r="A2322" i="2"/>
  <c r="A2323" i="2"/>
  <c r="A2324" i="2"/>
  <c r="A2325" i="2"/>
  <c r="A2326" i="2"/>
  <c r="A2327" i="2"/>
  <c r="A2328" i="2"/>
  <c r="A2329" i="2"/>
  <c r="A2330" i="2"/>
  <c r="A2331" i="2"/>
  <c r="A2332" i="2"/>
  <c r="A2333" i="2"/>
  <c r="A2334" i="2"/>
  <c r="A2335" i="2"/>
  <c r="A2336" i="2"/>
  <c r="A2337" i="2"/>
  <c r="A2338" i="2"/>
  <c r="A2339" i="2"/>
  <c r="A2340" i="2"/>
  <c r="A2341" i="2"/>
  <c r="A2342" i="2"/>
  <c r="A2343" i="2"/>
  <c r="A2344" i="2"/>
  <c r="A2345" i="2"/>
  <c r="A2346" i="2"/>
  <c r="A2347" i="2"/>
  <c r="A2348" i="2"/>
  <c r="A2349" i="2"/>
  <c r="A2350" i="2"/>
  <c r="A2351" i="2"/>
  <c r="A2352" i="2"/>
  <c r="A2353" i="2"/>
  <c r="A2354" i="2"/>
  <c r="A2355" i="2"/>
  <c r="A2356" i="2"/>
  <c r="A2357" i="2"/>
  <c r="A2358" i="2"/>
  <c r="A2359" i="2"/>
  <c r="A2360" i="2"/>
  <c r="A2361" i="2"/>
  <c r="A2362" i="2"/>
  <c r="A2363" i="2"/>
  <c r="A2364" i="2"/>
  <c r="A2365" i="2"/>
  <c r="A2366" i="2"/>
  <c r="A2367" i="2"/>
  <c r="A2368" i="2"/>
  <c r="A2369" i="2"/>
  <c r="A2370" i="2"/>
  <c r="A2371" i="2"/>
  <c r="A2372" i="2"/>
  <c r="A2373" i="2"/>
  <c r="A2374" i="2"/>
  <c r="A2375" i="2"/>
  <c r="A2376" i="2"/>
  <c r="A2377" i="2"/>
  <c r="A2378" i="2"/>
  <c r="A2379" i="2"/>
  <c r="A2380" i="2"/>
  <c r="A2381" i="2"/>
  <c r="A2382" i="2"/>
  <c r="A2383" i="2"/>
  <c r="A2384" i="2"/>
  <c r="A2385" i="2"/>
  <c r="A2386" i="2"/>
  <c r="A2387" i="2"/>
  <c r="A2388" i="2"/>
  <c r="A2389" i="2"/>
  <c r="A2390" i="2"/>
  <c r="A2391" i="2"/>
  <c r="A2392" i="2"/>
  <c r="A2393" i="2"/>
  <c r="A2394" i="2"/>
  <c r="A2395" i="2"/>
  <c r="A2396" i="2"/>
  <c r="A2397" i="2"/>
  <c r="A2398" i="2"/>
  <c r="A2399" i="2"/>
  <c r="A2400" i="2"/>
  <c r="A2401" i="2"/>
  <c r="A2402" i="2"/>
  <c r="A2403" i="2"/>
  <c r="A2404" i="2"/>
  <c r="A2405" i="2"/>
  <c r="A2406" i="2"/>
  <c r="A2407" i="2"/>
  <c r="A2408" i="2"/>
  <c r="A2409" i="2"/>
  <c r="A2410" i="2"/>
  <c r="A2411" i="2"/>
  <c r="A2412" i="2"/>
  <c r="A2413" i="2"/>
  <c r="A2414" i="2"/>
  <c r="A2415" i="2"/>
  <c r="A2416" i="2"/>
  <c r="A2417" i="2"/>
  <c r="A2418" i="2"/>
  <c r="A2419" i="2"/>
  <c r="A2420" i="2"/>
  <c r="A2421" i="2"/>
  <c r="A2422" i="2"/>
  <c r="A2423" i="2"/>
  <c r="A2424" i="2"/>
  <c r="A2425" i="2"/>
  <c r="A2426" i="2"/>
  <c r="A2427" i="2"/>
  <c r="A2428" i="2"/>
  <c r="A2429" i="2"/>
  <c r="A2430" i="2"/>
  <c r="A2431" i="2"/>
  <c r="A2432" i="2"/>
  <c r="A2433" i="2"/>
  <c r="A2434" i="2"/>
  <c r="A2435" i="2"/>
  <c r="A2436" i="2"/>
  <c r="A2437" i="2"/>
  <c r="A2438" i="2"/>
  <c r="A2439" i="2"/>
  <c r="A2440" i="2"/>
  <c r="A2441" i="2"/>
  <c r="A2442" i="2"/>
  <c r="A2443" i="2"/>
  <c r="A2444" i="2"/>
  <c r="A2445" i="2"/>
  <c r="A2446" i="2"/>
  <c r="A2447" i="2"/>
  <c r="A2448" i="2"/>
  <c r="A2449" i="2"/>
  <c r="A2450" i="2"/>
  <c r="A2451" i="2"/>
  <c r="A2452" i="2"/>
  <c r="A2453" i="2"/>
  <c r="A2454" i="2"/>
  <c r="A2455" i="2"/>
  <c r="A2456" i="2"/>
  <c r="A2457" i="2"/>
  <c r="A2458" i="2"/>
  <c r="A2459" i="2"/>
  <c r="A2460" i="2"/>
  <c r="A2461" i="2"/>
  <c r="A2462" i="2"/>
  <c r="A2463" i="2"/>
  <c r="A2464" i="2"/>
  <c r="A2465" i="2"/>
  <c r="A2466" i="2"/>
  <c r="A2467" i="2"/>
  <c r="A2468" i="2"/>
  <c r="A2469" i="2"/>
  <c r="A2470" i="2"/>
  <c r="A2471" i="2"/>
  <c r="A2472" i="2"/>
  <c r="A2473" i="2"/>
  <c r="A2474" i="2"/>
  <c r="A2475" i="2"/>
  <c r="A2476" i="2"/>
  <c r="A2477" i="2"/>
  <c r="A2478" i="2"/>
  <c r="A2479" i="2"/>
  <c r="A2480" i="2"/>
  <c r="A2481" i="2"/>
  <c r="A2482" i="2"/>
  <c r="A2483" i="2"/>
  <c r="A2484" i="2"/>
  <c r="A2485" i="2"/>
  <c r="A2486" i="2"/>
  <c r="A2487" i="2"/>
  <c r="A2488" i="2"/>
  <c r="A2489" i="2"/>
  <c r="A2490" i="2"/>
  <c r="A2491" i="2"/>
  <c r="A2492" i="2"/>
  <c r="A2493" i="2"/>
  <c r="A2494" i="2"/>
  <c r="A2495" i="2"/>
  <c r="A2496" i="2"/>
  <c r="A2497" i="2"/>
  <c r="A2498" i="2"/>
  <c r="A2499" i="2"/>
  <c r="A2500" i="2"/>
  <c r="A2501" i="2"/>
  <c r="A2502" i="2"/>
  <c r="A2503" i="2"/>
  <c r="A2504" i="2"/>
  <c r="A2505" i="2"/>
  <c r="A2506" i="2"/>
  <c r="A2507" i="2"/>
  <c r="A2508" i="2"/>
  <c r="A2509" i="2"/>
  <c r="A2510" i="2"/>
  <c r="A2511" i="2"/>
  <c r="A2512" i="2"/>
  <c r="A2513" i="2"/>
  <c r="A2514" i="2"/>
  <c r="A2515" i="2"/>
  <c r="A2516" i="2"/>
  <c r="A2517" i="2"/>
  <c r="A2518" i="2"/>
  <c r="A2519" i="2"/>
  <c r="A2520" i="2"/>
  <c r="A2521" i="2"/>
  <c r="A2522" i="2"/>
  <c r="A2523" i="2"/>
  <c r="A2524" i="2"/>
  <c r="A2525" i="2"/>
  <c r="A2526" i="2"/>
  <c r="A2527" i="2"/>
  <c r="A2528" i="2"/>
  <c r="A2529" i="2"/>
  <c r="A2530" i="2"/>
  <c r="A2531" i="2"/>
  <c r="A2532" i="2"/>
  <c r="A2533" i="2"/>
  <c r="A2534" i="2"/>
  <c r="A2535" i="2"/>
  <c r="A2536" i="2"/>
  <c r="A2537" i="2"/>
  <c r="A2538" i="2"/>
  <c r="A2539" i="2"/>
  <c r="A2540" i="2"/>
  <c r="A2541" i="2"/>
  <c r="A2542" i="2"/>
  <c r="A2543" i="2"/>
  <c r="A2544" i="2"/>
  <c r="A2545" i="2"/>
  <c r="A2546" i="2"/>
  <c r="A2547" i="2"/>
  <c r="A2548" i="2"/>
  <c r="A2549" i="2"/>
  <c r="A2550" i="2"/>
  <c r="A2551" i="2"/>
  <c r="A2552" i="2"/>
  <c r="A2553" i="2"/>
  <c r="A2554" i="2"/>
  <c r="A2555" i="2"/>
  <c r="A2556" i="2"/>
  <c r="A2557" i="2"/>
  <c r="A2558" i="2"/>
  <c r="A2559" i="2"/>
  <c r="A2560" i="2"/>
  <c r="A2561" i="2"/>
  <c r="A2562" i="2"/>
  <c r="A2563" i="2"/>
  <c r="A2564" i="2"/>
  <c r="A2565" i="2"/>
  <c r="A2566" i="2"/>
  <c r="A2567" i="2"/>
  <c r="A2568" i="2"/>
  <c r="A2569" i="2"/>
  <c r="A2570" i="2"/>
  <c r="A2571" i="2"/>
  <c r="A2572" i="2"/>
  <c r="A2573" i="2"/>
  <c r="A2574" i="2"/>
  <c r="A2575" i="2"/>
  <c r="A2576" i="2"/>
  <c r="A2577" i="2"/>
  <c r="A2578" i="2"/>
  <c r="A2579" i="2"/>
  <c r="A2580" i="2"/>
  <c r="A2581" i="2"/>
  <c r="A2582" i="2"/>
  <c r="A2583" i="2"/>
  <c r="A2584" i="2"/>
  <c r="A2585" i="2"/>
  <c r="A2586" i="2"/>
  <c r="A2587" i="2"/>
  <c r="A2588" i="2"/>
  <c r="A2589" i="2"/>
  <c r="A2590" i="2"/>
  <c r="A2591" i="2"/>
  <c r="A2592" i="2"/>
  <c r="A2593" i="2"/>
  <c r="A2594" i="2"/>
  <c r="A2595" i="2"/>
  <c r="A2596" i="2"/>
  <c r="A2597" i="2"/>
  <c r="A2598" i="2"/>
  <c r="A2599" i="2"/>
  <c r="A2600" i="2"/>
  <c r="A2601" i="2"/>
  <c r="A2602" i="2"/>
  <c r="A2603" i="2"/>
  <c r="A2604" i="2"/>
  <c r="A2605" i="2"/>
  <c r="A2606" i="2"/>
  <c r="A2607" i="2"/>
  <c r="A2608" i="2"/>
  <c r="A2609" i="2"/>
  <c r="A2610" i="2"/>
  <c r="A2611" i="2"/>
  <c r="A2612" i="2"/>
  <c r="A2613" i="2"/>
  <c r="A2614" i="2"/>
  <c r="A2615" i="2"/>
  <c r="A2616" i="2"/>
  <c r="A2617" i="2"/>
  <c r="A2618" i="2"/>
  <c r="A2619" i="2"/>
  <c r="A2620" i="2"/>
  <c r="A2621" i="2"/>
  <c r="A2622" i="2"/>
  <c r="A2623" i="2"/>
  <c r="A2624" i="2"/>
  <c r="A2625" i="2"/>
  <c r="A2626" i="2"/>
  <c r="A2627" i="2"/>
  <c r="A2628" i="2"/>
  <c r="A2629" i="2"/>
  <c r="A2630" i="2"/>
  <c r="A2631" i="2"/>
  <c r="A2632" i="2"/>
  <c r="A2633" i="2"/>
  <c r="A2634" i="2"/>
  <c r="A2635" i="2"/>
  <c r="A2636" i="2"/>
  <c r="A2637" i="2"/>
  <c r="A2638" i="2"/>
  <c r="A2639" i="2"/>
  <c r="A2640" i="2"/>
  <c r="A2641" i="2"/>
  <c r="A2642" i="2"/>
  <c r="A2643" i="2"/>
  <c r="A2644" i="2"/>
  <c r="A2645" i="2"/>
  <c r="A2646" i="2"/>
  <c r="A2647" i="2"/>
  <c r="A2648" i="2"/>
  <c r="A2649" i="2"/>
  <c r="A2650" i="2"/>
  <c r="A2651" i="2"/>
  <c r="A2652" i="2"/>
  <c r="A2653" i="2"/>
  <c r="A2654" i="2"/>
  <c r="A2655" i="2"/>
  <c r="A2656" i="2"/>
  <c r="A2657" i="2"/>
  <c r="A2658" i="2"/>
  <c r="A2659" i="2"/>
  <c r="A2660" i="2"/>
  <c r="A2661" i="2"/>
  <c r="A2662" i="2"/>
  <c r="A2663" i="2"/>
  <c r="A2664" i="2"/>
  <c r="A2665" i="2"/>
  <c r="A2666" i="2"/>
  <c r="A2667" i="2"/>
  <c r="A2668" i="2"/>
  <c r="A2669" i="2"/>
  <c r="A2670" i="2"/>
  <c r="A2671" i="2"/>
  <c r="A2672" i="2"/>
  <c r="A2673" i="2"/>
  <c r="A2674" i="2"/>
  <c r="A2675" i="2"/>
  <c r="A2676" i="2"/>
  <c r="A2677" i="2"/>
  <c r="A2678" i="2"/>
  <c r="A2679" i="2"/>
  <c r="A2680" i="2"/>
  <c r="A2681" i="2"/>
  <c r="A2682" i="2"/>
  <c r="A8" i="2"/>
  <c r="B10" i="40" l="1"/>
  <c r="B9" i="40"/>
  <c r="C8" i="40"/>
  <c r="B8" i="40"/>
  <c r="B6" i="40"/>
  <c r="C5" i="40"/>
  <c r="B5" i="40"/>
  <c r="C4" i="40"/>
  <c r="B4" i="40"/>
  <c r="B3" i="40"/>
  <c r="B2" i="40"/>
  <c r="I1869" i="2" l="1"/>
  <c r="I1847" i="2"/>
  <c r="I1801" i="2"/>
  <c r="I1760" i="2"/>
  <c r="I1704" i="2"/>
  <c r="I1650" i="2"/>
  <c r="I1616" i="2"/>
  <c r="I1580" i="2"/>
  <c r="I1455" i="2"/>
  <c r="I1427" i="2"/>
  <c r="I1404" i="2"/>
  <c r="I1336" i="2"/>
  <c r="I1321" i="2"/>
  <c r="I1285" i="2"/>
  <c r="I1271" i="2"/>
  <c r="I1248" i="2"/>
  <c r="I1222" i="2"/>
  <c r="I1188" i="2"/>
  <c r="I1114" i="2"/>
  <c r="I1048" i="2"/>
  <c r="I1023" i="2"/>
  <c r="I992" i="2"/>
  <c r="I979" i="2"/>
  <c r="I857" i="2"/>
  <c r="I801" i="2"/>
  <c r="I733" i="2"/>
  <c r="I657" i="2"/>
  <c r="I640" i="2"/>
  <c r="I625" i="2"/>
  <c r="I595" i="2"/>
  <c r="I564" i="2"/>
  <c r="I562" i="2"/>
  <c r="I557" i="2"/>
  <c r="I497" i="2"/>
  <c r="I2669" i="2" l="1"/>
  <c r="I2667" i="2"/>
  <c r="I2651" i="2"/>
  <c r="I2641" i="2"/>
  <c r="I2639" i="2"/>
  <c r="I2625" i="2"/>
  <c r="I2619" i="2"/>
  <c r="I2585" i="2"/>
  <c r="I2583" i="2"/>
  <c r="I2566" i="2"/>
  <c r="I2416" i="2" l="1"/>
  <c r="I2415" i="2"/>
  <c r="I2414" i="2"/>
  <c r="I2413" i="2"/>
  <c r="I2412" i="2"/>
  <c r="I2411" i="2"/>
  <c r="I2410" i="2"/>
  <c r="I2409" i="2"/>
  <c r="I2300" i="2" l="1"/>
  <c r="I2295" i="2"/>
  <c r="I2288" i="2"/>
</calcChain>
</file>

<file path=xl/sharedStrings.xml><?xml version="1.0" encoding="utf-8"?>
<sst xmlns="http://schemas.openxmlformats.org/spreadsheetml/2006/main" count="20315" uniqueCount="2718">
  <si>
    <t>No</t>
  </si>
  <si>
    <t>RT57 Item Number</t>
  </si>
  <si>
    <t>Make</t>
  </si>
  <si>
    <t>Bidder Name</t>
  </si>
  <si>
    <t xml:space="preserve">OEM Unique reference / model code </t>
  </si>
  <si>
    <t>Model</t>
  </si>
  <si>
    <t>RT57-01-15-01</t>
  </si>
  <si>
    <t>Four seater sedan 4 doors - piston displacement 1500cm³, (Petrol/Diesel) (Pool and Subsidized vehicles)</t>
  </si>
  <si>
    <t>RT57-01-15-02</t>
  </si>
  <si>
    <t>Four seater hatch 3 to 5 doors - piston displacement 1500cm³, (Petrol/Diesel) (Pool and Subsidized vehicles)</t>
  </si>
  <si>
    <t>RT57-01-20-01</t>
  </si>
  <si>
    <t>Four/five seater sedan 4 doors - piston displacement 1900 to 2000cm³, (Petrol) (Pool and subsidized vehicles)</t>
  </si>
  <si>
    <t>RT57-01-20-02</t>
  </si>
  <si>
    <t>Four/five seater hatch 3 to 5 doors - piston displacement 1900 to 2000cm³, (Petrol) (Pool and subsidized vehicles)</t>
  </si>
  <si>
    <t>RT57-01-20-03</t>
  </si>
  <si>
    <t>Four/five seater sedan 4 doors - piston displacement 1900 to 2000cm³, (Diesel) (Pool and subsidized vehicles)</t>
  </si>
  <si>
    <t>RT57-01-30-01</t>
  </si>
  <si>
    <t>Four/five seater sedan 4 doors - piston displacement 3000cm³ to 3100cm³, (Petrol/Diesel) (Pool vehicles only)</t>
  </si>
  <si>
    <t>Item Description</t>
  </si>
  <si>
    <t>Price Inclusive VAT (in ZAR)</t>
  </si>
  <si>
    <t>BMW 4 Series</t>
  </si>
  <si>
    <t>BMW 7 Series</t>
  </si>
  <si>
    <t>BMW 2 Series</t>
  </si>
  <si>
    <t>BMW 2 Series 218i Gran Coupe</t>
  </si>
  <si>
    <t>12AK</t>
  </si>
  <si>
    <t xml:space="preserve">BMW 1 Series </t>
  </si>
  <si>
    <t>BMW 1 Series 118i Sports Hatch</t>
  </si>
  <si>
    <t>7K32</t>
  </si>
  <si>
    <t>BMW 3 Series</t>
  </si>
  <si>
    <t>22FF</t>
  </si>
  <si>
    <t>BMW 3 Series 320i Sedan</t>
  </si>
  <si>
    <t>52FF</t>
  </si>
  <si>
    <t>BMW 3 Series 320i Sedan(with Plug&amp;Play)</t>
  </si>
  <si>
    <t>BMW 4 Series 420i Gran Coupe</t>
  </si>
  <si>
    <t>12AV</t>
  </si>
  <si>
    <t>BMW 3 Series 330i Sedan</t>
  </si>
  <si>
    <t>62FF</t>
  </si>
  <si>
    <t>BMW 5 Series</t>
  </si>
  <si>
    <t>BMW 5 Series 530i Sedan</t>
  </si>
  <si>
    <t>52BH</t>
  </si>
  <si>
    <t>BMW 1 Series 128ti Sports Hatch</t>
  </si>
  <si>
    <t>7L32</t>
  </si>
  <si>
    <t>BMW 1 Series M135i xDrive Sports Hatch</t>
  </si>
  <si>
    <t>7L12</t>
  </si>
  <si>
    <t>BMW 2 Series 218d Gran Coupe</t>
  </si>
  <si>
    <t>32AM</t>
  </si>
  <si>
    <t>BMW 3 Series 320d Sedan</t>
  </si>
  <si>
    <t>32FU</t>
  </si>
  <si>
    <t>BMW 5 Series 520d Sedan</t>
  </si>
  <si>
    <t>12DC</t>
  </si>
  <si>
    <t>BMW 3 Series M340i xDrive Sedan</t>
  </si>
  <si>
    <t>BMW 4 Series M440i xDrive Gran Coupe</t>
  </si>
  <si>
    <t>12AW</t>
  </si>
  <si>
    <t>BMW 7 Series 740i Sedan</t>
  </si>
  <si>
    <t>22EH</t>
  </si>
  <si>
    <t>BMW 7 Series 740d xDrive Sedan</t>
  </si>
  <si>
    <t>22EJ</t>
  </si>
  <si>
    <t xml:space="preserve">MINI </t>
  </si>
  <si>
    <t>32DH</t>
  </si>
  <si>
    <t>32DK</t>
  </si>
  <si>
    <t>LV32</t>
  </si>
  <si>
    <t xml:space="preserve">BMW Group South Africa </t>
  </si>
  <si>
    <t>MINI Cooper Countryman</t>
  </si>
  <si>
    <t>22BR</t>
  </si>
  <si>
    <t>MINI Cooper Clubman</t>
  </si>
  <si>
    <t>MINI Cooper 3-Door Hatch</t>
  </si>
  <si>
    <t>Mini Cooper 5-Door Hatch</t>
  </si>
  <si>
    <t>BMW 3 Series 318i Sedan</t>
  </si>
  <si>
    <t>BMW 3 Series 320d Sedan(with Plug&amp;Play Authority Spec)</t>
  </si>
  <si>
    <t>42FF</t>
  </si>
  <si>
    <t>BMW 7 Series 740i Sedan - Protection vehicle</t>
  </si>
  <si>
    <t>RT57-01-10-02</t>
  </si>
  <si>
    <t>Four seater  hatch 3 to 5 doors - piston displacement up to 1000cm³ (Petrol/Diesel) (Pool and subsidized vehicles)</t>
  </si>
  <si>
    <t>Hyundai Automotive SA (PTY) LTD</t>
  </si>
  <si>
    <t xml:space="preserve">Hyundai </t>
  </si>
  <si>
    <t>GRAND i10 1.0 MOTION MANUAL</t>
  </si>
  <si>
    <t>AIA</t>
  </si>
  <si>
    <t>USD</t>
  </si>
  <si>
    <t>N/A</t>
  </si>
  <si>
    <t>GRAND i10 1.0 MOTION MANUAL MY23</t>
  </si>
  <si>
    <t>TBC</t>
  </si>
  <si>
    <t>GRAND i10 1.0 MOTION AUTO</t>
  </si>
  <si>
    <t>AIB</t>
  </si>
  <si>
    <t>GRAND i10 1.0 FLUID MT</t>
  </si>
  <si>
    <t>AIC</t>
  </si>
  <si>
    <t>GRAND i10 1.0 FLUID MT MY23</t>
  </si>
  <si>
    <t>i20 1.0 TGDI FLUID M/T</t>
  </si>
  <si>
    <t>BID</t>
  </si>
  <si>
    <t>i20 1.0 TGDI FLUID DCT (ESP)</t>
  </si>
  <si>
    <t>BIE</t>
  </si>
  <si>
    <t xml:space="preserve">i20 1.0TGDI N-LINE DCT </t>
  </si>
  <si>
    <t>BIF</t>
  </si>
  <si>
    <t>RT57-01-12-01</t>
  </si>
  <si>
    <t>Four seater sedan 4 door or hatch 3 to 5 doors ,piston displacement up to 1250cm³ (Petrol/Diesel) (Pool and subsidised vehicles)</t>
  </si>
  <si>
    <t>GRAND i10 1.2 FLUID MT</t>
  </si>
  <si>
    <t>AIF</t>
  </si>
  <si>
    <t>GRAND i10 1.2 FLUID MT MY23</t>
  </si>
  <si>
    <t>GRAND i10 1.2 FLUID AT</t>
  </si>
  <si>
    <t>AIG</t>
  </si>
  <si>
    <t>GRAND i10 1.2 MOTION AUTO MY23</t>
  </si>
  <si>
    <t>i20 1.2 MOTION M/T</t>
  </si>
  <si>
    <t>BIA</t>
  </si>
  <si>
    <t>i20 1.2 FLUID M/T</t>
  </si>
  <si>
    <t>BIB</t>
  </si>
  <si>
    <t>GRAND i10 SEDAN 1.2 FLUID MT</t>
  </si>
  <si>
    <t>GRAND i10 SEDAN 1.2 FLUID AUTO</t>
  </si>
  <si>
    <t>RT57-01-14-03</t>
  </si>
  <si>
    <t>Four seater hatch 3 to 5 doors - piston displacement 1400cm³,  (Petrol) (Pool and Subsidized vehicles)</t>
  </si>
  <si>
    <t>i20 1.4 MOTION A/T</t>
  </si>
  <si>
    <t>BIC</t>
  </si>
  <si>
    <t>Isipho Capital Motors</t>
  </si>
  <si>
    <t xml:space="preserve">Peugeot </t>
  </si>
  <si>
    <t>208 ALLURE 1.2T 74kW 6MT</t>
  </si>
  <si>
    <t>Peugeot</t>
  </si>
  <si>
    <t>208 ACITVE 1.2  M/T</t>
  </si>
  <si>
    <t>500-18-122</t>
  </si>
  <si>
    <t>208 GT-LINE 1.2 PURETECH TURBO A/T</t>
  </si>
  <si>
    <t>500-18-221</t>
  </si>
  <si>
    <t xml:space="preserve">Opel </t>
  </si>
  <si>
    <t>CORSA  1.2 M/T</t>
  </si>
  <si>
    <t>480-10-505</t>
  </si>
  <si>
    <t>CORSA  EDITION 1.2 M/T</t>
  </si>
  <si>
    <t>480-10-520</t>
  </si>
  <si>
    <t>Citroen</t>
  </si>
  <si>
    <t>C3 AIRCROSS SHINE 1,2</t>
  </si>
  <si>
    <t xml:space="preserve">Citroen  </t>
  </si>
  <si>
    <t>C3 FEEL 1,2</t>
  </si>
  <si>
    <t>Opel</t>
  </si>
  <si>
    <t>Opel Corsa Elegance 1.2T 6-Spd Auto</t>
  </si>
  <si>
    <t>480-42-440</t>
  </si>
  <si>
    <t>Opel Mokka</t>
  </si>
  <si>
    <t>Elagance 1.2T</t>
  </si>
  <si>
    <t>GSLine 1.2T</t>
  </si>
  <si>
    <t>RT57-01-14-01</t>
  </si>
  <si>
    <t>Four seater sedan 4 doors - piston displacement 1400cm³,  (Petrol) (Pool and Subsidized vehicles)</t>
  </si>
  <si>
    <t xml:space="preserve">Fiat </t>
  </si>
  <si>
    <t>TIPO 1.4 SEDAN 4 DOOR</t>
  </si>
  <si>
    <t>Four seater sedan 4 doors - piston displacement 1400cm³,  (Diesel) (Pool and Subsidized vehicles)</t>
  </si>
  <si>
    <t>TIPO 1.4 SEDAN 4 DOOR CITY LIFE</t>
  </si>
  <si>
    <t>RT57-01-16-02</t>
  </si>
  <si>
    <t>Four/five seater hatch 3 to 5 doors - piston displacement 1600cm³, (Petrol) (Pool and Subsidized vehicles)</t>
  </si>
  <si>
    <t>Fiat</t>
  </si>
  <si>
    <t xml:space="preserve">TIPO 1.6 A/T 6 </t>
  </si>
  <si>
    <t>MAPLEY Trading</t>
  </si>
  <si>
    <t>HONDA</t>
  </si>
  <si>
    <t>Amaze 4-door  1.2 Comfort CVT</t>
  </si>
  <si>
    <t>HA12CVT</t>
  </si>
  <si>
    <t>Amaze 4-door  1.2 Comfort Man</t>
  </si>
  <si>
    <t>HA12CM</t>
  </si>
  <si>
    <t>Amaze 4-door 1.2 Trend Man</t>
  </si>
  <si>
    <t>HA12TM</t>
  </si>
  <si>
    <t>Ballade 4-door 1.5 Comfort CVT</t>
  </si>
  <si>
    <t>HB15CCVT</t>
  </si>
  <si>
    <t>Ballade 4-door 1.5 RS CVT</t>
  </si>
  <si>
    <t>HB15RsCVT</t>
  </si>
  <si>
    <t>Ballade 4-door1.5 Elegance CVT</t>
  </si>
  <si>
    <t>HB15ECVT</t>
  </si>
  <si>
    <t>Civic 1.5 Turbo RS CVT</t>
  </si>
  <si>
    <t>HC15TCVT</t>
  </si>
  <si>
    <t>HCRV20C</t>
  </si>
  <si>
    <t>HCRV20E</t>
  </si>
  <si>
    <t>FIT 5-door 1.5 Comfort CVT</t>
  </si>
  <si>
    <t>HFT15CCVT</t>
  </si>
  <si>
    <t>FIT 5-door 1.5 Elegance CVT</t>
  </si>
  <si>
    <t>HFT15ECVT</t>
  </si>
  <si>
    <t>FIT 5-door 1.5 Executive CVT</t>
  </si>
  <si>
    <t>HFT15EXCVT</t>
  </si>
  <si>
    <t>WR-V 5-door 1.2 Comfort Man</t>
  </si>
  <si>
    <t>HWRV12M</t>
  </si>
  <si>
    <t>WR-V 5-door 1.2 Elegance Man</t>
  </si>
  <si>
    <t>HWRV12EM</t>
  </si>
  <si>
    <t>Mercedes-Benz</t>
  </si>
  <si>
    <t>C200</t>
  </si>
  <si>
    <t>20604222-ZA2</t>
  </si>
  <si>
    <t>E200</t>
  </si>
  <si>
    <t>21308022-ZA2</t>
  </si>
  <si>
    <t>EURO</t>
  </si>
  <si>
    <t>C220d</t>
  </si>
  <si>
    <t>20600422-ZA2</t>
  </si>
  <si>
    <t>RT57-01-27-01</t>
  </si>
  <si>
    <t>Four/five seater sedan 4 door or hatch 3/5 doors - piston displacement 2700cm³ to 2900cm³, (Petrol/Diesel) (Pool vehicles only)</t>
  </si>
  <si>
    <t>S350d</t>
  </si>
  <si>
    <t>22313022-ZA1</t>
  </si>
  <si>
    <t>Mmela Capital RF (Pty) Ltd</t>
  </si>
  <si>
    <t>Renault</t>
  </si>
  <si>
    <t>Renualt Clio 1.0L Turbo Life</t>
  </si>
  <si>
    <t>Life1.0</t>
  </si>
  <si>
    <t>Renualt Clio 1.0L Turbo Zen</t>
  </si>
  <si>
    <t>Zen1.0</t>
  </si>
  <si>
    <t>Renualt Clio 1.0L Turbo Intens</t>
  </si>
  <si>
    <t>Intens1.0</t>
  </si>
  <si>
    <t>Renault Kwid 1.0L Life</t>
  </si>
  <si>
    <t>KwidLife</t>
  </si>
  <si>
    <t>Renault Kwid 1.0L Zen</t>
  </si>
  <si>
    <t>KwidZen</t>
  </si>
  <si>
    <t>Renault Kwid 1.0L Zen AMT</t>
  </si>
  <si>
    <t>ZenAmt</t>
  </si>
  <si>
    <t>Renault Kwid 1.0L Climber AMT</t>
  </si>
  <si>
    <t>ClimberAmt</t>
  </si>
  <si>
    <t xml:space="preserve">Renault Kwid 1.0L Climber </t>
  </si>
  <si>
    <t>Renault Triber 1.0 Zen</t>
  </si>
  <si>
    <t>Triber_Zen</t>
  </si>
  <si>
    <t>Nissan SA</t>
  </si>
  <si>
    <t>NISSAN</t>
  </si>
  <si>
    <t>MAGNITE 1.0T Acenta W/O LED</t>
  </si>
  <si>
    <t>DD0A</t>
  </si>
  <si>
    <t>MAGNITE 1.0T Acenta CVT W/O LED</t>
  </si>
  <si>
    <t>DD0AX</t>
  </si>
  <si>
    <t>MAGNITE 1.0T Acenta Plus</t>
  </si>
  <si>
    <t>DD0AP</t>
  </si>
  <si>
    <t>MAGNITE 1.0T Acenta Plus CVT</t>
  </si>
  <si>
    <t>DD0APX</t>
  </si>
  <si>
    <t>RT57-01-13-02</t>
  </si>
  <si>
    <t>Four seater hatch 3 to 5 doors - piston displacement 1300cm³, (Petrol/Diesel) (Pool and Subsidized vehicles)</t>
  </si>
  <si>
    <t>QASHQAI 1.3T Visia</t>
  </si>
  <si>
    <t>QQ13V</t>
  </si>
  <si>
    <t>QASHQAI 1.3T Acenta Xtronic CVT</t>
  </si>
  <si>
    <t>QQ13A</t>
  </si>
  <si>
    <t>QASHQAI 1.3T Acenta PLUS Xtronic CVT (2-Tone)</t>
  </si>
  <si>
    <t>QQ13AP</t>
  </si>
  <si>
    <t>Mercedes Benz</t>
  </si>
  <si>
    <t>A250 Sedan</t>
  </si>
  <si>
    <t>V177</t>
  </si>
  <si>
    <t>A250 Hatch</t>
  </si>
  <si>
    <t>W177</t>
  </si>
  <si>
    <t>W206</t>
  </si>
  <si>
    <t>V167</t>
  </si>
  <si>
    <t>RT57-01-13-01</t>
  </si>
  <si>
    <t>Four seater sedan 4 doors - piston displacement 1300 cm³, (Petrol/Diesel) (Pool and Subsidized vehicles)</t>
  </si>
  <si>
    <t>A200 Sedan</t>
  </si>
  <si>
    <t>A200 Hatch</t>
  </si>
  <si>
    <t>Toyota</t>
  </si>
  <si>
    <t>Vitz 1.0 MT - 52P</t>
  </si>
  <si>
    <t>52P</t>
  </si>
  <si>
    <t>Vitz 1.0 XR MT - 52Q</t>
  </si>
  <si>
    <t>52Q</t>
  </si>
  <si>
    <t>Vitz 1.0 XR AMT - 52R</t>
  </si>
  <si>
    <t>52R</t>
  </si>
  <si>
    <t>Starlet 1.5L Xi  MT - 75G</t>
  </si>
  <si>
    <t>75G</t>
  </si>
  <si>
    <t>Starlet 1.5L Xs MT - 75H</t>
  </si>
  <si>
    <t>75H</t>
  </si>
  <si>
    <t>Starlet 1.5L Xs AT - 75I</t>
  </si>
  <si>
    <t>75I</t>
  </si>
  <si>
    <t>Starlet 1.5L XR MT - 75J</t>
  </si>
  <si>
    <t>75J</t>
  </si>
  <si>
    <t>Starlet 1.5L XR AT - 75K</t>
  </si>
  <si>
    <t>75K</t>
  </si>
  <si>
    <t>RT57-01-18-01</t>
  </si>
  <si>
    <t>Four/five seater sedan 4 doors - piston displacement 1800cm³, (Petrol) (Pool and Subsidised vehicles)</t>
  </si>
  <si>
    <t>Corolla Quest 1.8 Plus - B30</t>
  </si>
  <si>
    <t>B30</t>
  </si>
  <si>
    <t>Corolla Quest 1.8 CVT PLUS - B31</t>
  </si>
  <si>
    <t>B31</t>
  </si>
  <si>
    <t>Corolla Quest 1.8 Prestige - B26</t>
  </si>
  <si>
    <t>B26</t>
  </si>
  <si>
    <t>Corolla Quest 1.8 Prestige CVT - B28</t>
  </si>
  <si>
    <t>B28</t>
  </si>
  <si>
    <t>Corolla Quest Exclusive 1.8 MT  - B23</t>
  </si>
  <si>
    <t>B23</t>
  </si>
  <si>
    <t>Corolla Quest Exclusive 1.8 CVT - B24</t>
  </si>
  <si>
    <t>B24</t>
  </si>
  <si>
    <t>Corolla 2.0 XR - 66I</t>
  </si>
  <si>
    <t>66I</t>
  </si>
  <si>
    <t>Corolla HB 2.0 XR - 49V</t>
  </si>
  <si>
    <t>49V</t>
  </si>
  <si>
    <t>Corolla HB 2.0 XR BT - 49W</t>
  </si>
  <si>
    <t>49W</t>
  </si>
  <si>
    <t>RT57-01-25-01</t>
  </si>
  <si>
    <t>Four/five seater sedan 4 door or hatch 3/5 doors - piston displacement 2500cm³ to 2600cm³, (Petrol/Diesel) (Pool vehicles only)</t>
  </si>
  <si>
    <t>Lexus</t>
  </si>
  <si>
    <t>Lexus ES 250 EX - 77A</t>
  </si>
  <si>
    <t>77A</t>
  </si>
  <si>
    <t>Volkswagen of South Africa (Pty) Ltd</t>
  </si>
  <si>
    <t>Volkswagen</t>
  </si>
  <si>
    <t>Polo Vivo Hatch 1.0 TSI GT (81kW)</t>
  </si>
  <si>
    <t>6RSBDX</t>
  </si>
  <si>
    <t>Polo Hatch 1.0 TSI Polo (70kW)</t>
  </si>
  <si>
    <t>AE12JV</t>
  </si>
  <si>
    <t>AE13JV</t>
  </si>
  <si>
    <t>AE13KZ</t>
  </si>
  <si>
    <t>Polo Vivo NF Hatch 1.0 TSI GT (81kW)</t>
  </si>
  <si>
    <t>AE15KZ</t>
  </si>
  <si>
    <t>Polo PA Hatch 1.0 TSI Life (70kW)</t>
  </si>
  <si>
    <t>Polo PA Hatch 1.0 TSI Life DSG (85kW)</t>
  </si>
  <si>
    <t>Polo PA Hatch 1.0 TSI R-Line DSG (85kW)</t>
  </si>
  <si>
    <t>Polo Vivo NF Hatch 1.4 Trendline (55kW)</t>
  </si>
  <si>
    <t>6RS2A4</t>
  </si>
  <si>
    <t>Polo Vivo NF Hatch 1.4 Comfortline (63kW)</t>
  </si>
  <si>
    <t>6RS2K4</t>
  </si>
  <si>
    <t>RT57-01-16-01</t>
  </si>
  <si>
    <t>Four/Five seater sedan 4 doors - piston displacement 1 600cm³, (Petrol) (Pool and Subsidized vehicles)</t>
  </si>
  <si>
    <t>Polo Sedan 1.6 Base (81kW)</t>
  </si>
  <si>
    <t>D223SV</t>
  </si>
  <si>
    <t>Polo Sedan 1.6 Life (81kW)</t>
  </si>
  <si>
    <t>D224SV</t>
  </si>
  <si>
    <t>Polo Sedan 1.6 Life Tipt (81kW)</t>
  </si>
  <si>
    <t>D224SY</t>
  </si>
  <si>
    <t>Polo Vivo  NF Hatch 1.6 Comfortline Tip (77kW)</t>
  </si>
  <si>
    <t>6RS2L3</t>
  </si>
  <si>
    <t>Polo Vivo NF Hatch 1.6 Highline (77kW)</t>
  </si>
  <si>
    <t>6RS3L4</t>
  </si>
  <si>
    <t>Polo PA Hatch 2.0 GTI DSG (147kW)</t>
  </si>
  <si>
    <t>AE19TY</t>
  </si>
  <si>
    <t>Golf 2.0 TSI GTI DSG (180kW)</t>
  </si>
  <si>
    <t>CD19WZ</t>
  </si>
  <si>
    <t xml:space="preserve">Audi </t>
  </si>
  <si>
    <t xml:space="preserve">A1 Sportback 1.0 TFSI S tronic </t>
  </si>
  <si>
    <t xml:space="preserve"> GBAANG</t>
  </si>
  <si>
    <t xml:space="preserve">A1 Sportback 1.0 TFSI S tronic Advanced </t>
  </si>
  <si>
    <t xml:space="preserve"> GBABNG</t>
  </si>
  <si>
    <t xml:space="preserve">A1 Sportback 1.0 TFSI S tronic S line  </t>
  </si>
  <si>
    <t>GBACNG</t>
  </si>
  <si>
    <t>A3 Sedan 1.4 TFSI S tronic</t>
  </si>
  <si>
    <t>8YSACW</t>
  </si>
  <si>
    <t>A3 Sedan 1.4 TFSI S tronic Advanced</t>
  </si>
  <si>
    <t>8YSBCW</t>
  </si>
  <si>
    <t>A3 Sedan 1.4 TFSI S tronic Sline</t>
  </si>
  <si>
    <t>8YSCCW</t>
  </si>
  <si>
    <t>A3 Sportback 1.4 TFSI S tronic</t>
  </si>
  <si>
    <t>8YAACW</t>
  </si>
  <si>
    <t>A3 Sportback 1.4 TFSI S tronic Advanced</t>
  </si>
  <si>
    <t>8YABCW</t>
  </si>
  <si>
    <t>A3 Sportback 1.4 TFSI S tronic Sline</t>
  </si>
  <si>
    <t>8YACCW</t>
  </si>
  <si>
    <t xml:space="preserve">A1 Sportback 1.5 TFSI S tronic </t>
  </si>
  <si>
    <t>GBAAKG</t>
  </si>
  <si>
    <t xml:space="preserve">A1 Sportback 1.5 TFSI S tronic Advanced  </t>
  </si>
  <si>
    <t>GBABKG</t>
  </si>
  <si>
    <t xml:space="preserve">A1 Sportback 1.5 TFSI S tronic S line </t>
  </si>
  <si>
    <t>GBACKG</t>
  </si>
  <si>
    <t>A3 Sedan 2.0 TFSI S tronic  Sline</t>
  </si>
  <si>
    <t>8YSCHG</t>
  </si>
  <si>
    <t xml:space="preserve">S3 Sedan 2.0 TFSI S tronic  </t>
  </si>
  <si>
    <t>8YSS2Y</t>
  </si>
  <si>
    <t>A4 2.0 TFSI S tronic</t>
  </si>
  <si>
    <t>8WCA9G</t>
  </si>
  <si>
    <t>A4 2.0 TFSI S tronic Advanced</t>
  </si>
  <si>
    <t>8WCB9G</t>
  </si>
  <si>
    <t xml:space="preserve">A4 2.0 TFSI S tronic </t>
  </si>
  <si>
    <t>8WCADG</t>
  </si>
  <si>
    <t>8WCBDG</t>
  </si>
  <si>
    <t>A4 2.0 TFSI S tronic S line</t>
  </si>
  <si>
    <t>8WCCDG</t>
  </si>
  <si>
    <t>A1 Sportback 2.0 TFSI S tronic S line</t>
  </si>
  <si>
    <t>GBACLX</t>
  </si>
  <si>
    <t>A3 Sportback 2.0 TFSI S tronic  Sline</t>
  </si>
  <si>
    <t>8YACHG</t>
  </si>
  <si>
    <t xml:space="preserve">S3 Sportback 2.0 TFSI S tronic  </t>
  </si>
  <si>
    <t>8YAS2Y</t>
  </si>
  <si>
    <t xml:space="preserve">A4 2.0 TDI S Tronic  </t>
  </si>
  <si>
    <t>8WCABG</t>
  </si>
  <si>
    <t xml:space="preserve">A4 2.0 TDI S Tronic Advanced  </t>
  </si>
  <si>
    <t>8WCBBG</t>
  </si>
  <si>
    <t xml:space="preserve">A4 2.0 TDI S Tronic S Line </t>
  </si>
  <si>
    <t>8WCCBG</t>
  </si>
  <si>
    <t xml:space="preserve">A6 2.0 TDI S Tronic </t>
  </si>
  <si>
    <t>4A2A9G</t>
  </si>
  <si>
    <t>S4 3.0 TFSI quattro tiptronic</t>
  </si>
  <si>
    <t>8WCS4A</t>
  </si>
  <si>
    <t xml:space="preserve">A6 3.0 TDI quattro Tiptronic </t>
  </si>
  <si>
    <t>4A2AUA</t>
  </si>
  <si>
    <t>S6 3.0 TFSI quattro tiptronic</t>
  </si>
  <si>
    <t>4A2SFA</t>
  </si>
  <si>
    <t>Haval</t>
  </si>
  <si>
    <t>H6 2.0T 7DCT 2WD Premium</t>
  </si>
  <si>
    <t>Ranking</t>
  </si>
  <si>
    <t>CMH Car Hire Pty Ltd t/a First Car Rental</t>
  </si>
  <si>
    <t>RT57-02-16-01</t>
  </si>
  <si>
    <t>RT57-02-20-02</t>
  </si>
  <si>
    <t>RT57-02-20-04</t>
  </si>
  <si>
    <t>RT57-02-20-05</t>
  </si>
  <si>
    <t>RT57-02-20-06</t>
  </si>
  <si>
    <t>RT57-02-20-07</t>
  </si>
  <si>
    <t>RT57-02-20-08</t>
  </si>
  <si>
    <t>RT57-02-24-01</t>
  </si>
  <si>
    <t>RT57-02-24-02</t>
  </si>
  <si>
    <t>RT57-02-24-05</t>
  </si>
  <si>
    <t>RT57-02-24-06</t>
  </si>
  <si>
    <t>RT57-02-25-01</t>
  </si>
  <si>
    <t>RT57-02-25-02</t>
  </si>
  <si>
    <t>RT57-02-25-05</t>
  </si>
  <si>
    <t>RT57-02-25-06</t>
  </si>
  <si>
    <t>RT57-02-26-01</t>
  </si>
  <si>
    <t>RT57-02-30-01</t>
  </si>
  <si>
    <t>RT57-02-30-02</t>
  </si>
  <si>
    <t>RT57-02-30-03</t>
  </si>
  <si>
    <t>RT57-02-30-04</t>
  </si>
  <si>
    <t>RT57-02-30-05</t>
  </si>
  <si>
    <t>RT57-02-30-06</t>
  </si>
  <si>
    <t>RT57-02-42-01</t>
  </si>
  <si>
    <t>RT57-03-00-01</t>
  </si>
  <si>
    <t>RT57-03-00-02</t>
  </si>
  <si>
    <t>RT57-03-01-01</t>
  </si>
  <si>
    <t>RT57-03-01-02</t>
  </si>
  <si>
    <t>RT57-03-01-03</t>
  </si>
  <si>
    <t>RT57-03-01-04</t>
  </si>
  <si>
    <t>RT57-03-01-05</t>
  </si>
  <si>
    <t>RT57-03-01-06</t>
  </si>
  <si>
    <t>RT57-03-01-07</t>
  </si>
  <si>
    <t>RT57-03-01-08</t>
  </si>
  <si>
    <t>RT57-03-01-09</t>
  </si>
  <si>
    <t>RT57-03-01-10</t>
  </si>
  <si>
    <t>RT57-03-02-01</t>
  </si>
  <si>
    <t>RT57-03-02-02</t>
  </si>
  <si>
    <t>RT57-03-02-03</t>
  </si>
  <si>
    <t>RT57-03-03-01</t>
  </si>
  <si>
    <t>RT57-03-03-02</t>
  </si>
  <si>
    <t>RT57-03-03-03</t>
  </si>
  <si>
    <t>RT57-03-03-04</t>
  </si>
  <si>
    <t>RT57-03-03-05</t>
  </si>
  <si>
    <t>RT57-03-03-06</t>
  </si>
  <si>
    <t>RT57-03-03-07</t>
  </si>
  <si>
    <t>RT57-03-03-08</t>
  </si>
  <si>
    <t>RT57-03-03-09</t>
  </si>
  <si>
    <t>RT57-03-04-01</t>
  </si>
  <si>
    <t>RT57-03-04-02</t>
  </si>
  <si>
    <t>RT57-03-04-03</t>
  </si>
  <si>
    <t>RT57-03-05-01</t>
  </si>
  <si>
    <t>RT57-03-05-02</t>
  </si>
  <si>
    <t>RT57-03-05-03</t>
  </si>
  <si>
    <t>RT57-03-05-04</t>
  </si>
  <si>
    <t>RT57-03-06-01</t>
  </si>
  <si>
    <t>RT57-03-06-02</t>
  </si>
  <si>
    <t>RT57-03-07-01</t>
  </si>
  <si>
    <t>RT57-03-07-02</t>
  </si>
  <si>
    <t>RT57-03-07-03</t>
  </si>
  <si>
    <t>RT57-03-07-04</t>
  </si>
  <si>
    <t>RT57-03-08-01</t>
  </si>
  <si>
    <t>RT57-03-08-02</t>
  </si>
  <si>
    <t>RT57-03-08-03</t>
  </si>
  <si>
    <t>RT57-03-08-04</t>
  </si>
  <si>
    <t>RT57-03-08-05</t>
  </si>
  <si>
    <t>RT57-03-08-06</t>
  </si>
  <si>
    <t>RT57-03-08-07</t>
  </si>
  <si>
    <t>RT57-03-08-08</t>
  </si>
  <si>
    <t>RT57-03-09-01</t>
  </si>
  <si>
    <t>RT57-03-09-02</t>
  </si>
  <si>
    <t>RT57-03-10-01</t>
  </si>
  <si>
    <t>RT57-03-10-02</t>
  </si>
  <si>
    <t>RT57-03-10-03</t>
  </si>
  <si>
    <t>RT57-03-10-04</t>
  </si>
  <si>
    <t>RT57-03-10-06</t>
  </si>
  <si>
    <t>RT57-03-10-08</t>
  </si>
  <si>
    <t>RT57-03-11-01</t>
  </si>
  <si>
    <t>RT57-03-12-01</t>
  </si>
  <si>
    <t>RT57-03-12-02</t>
  </si>
  <si>
    <t>RT57-03-12-03</t>
  </si>
  <si>
    <t>RT57-03-12-04</t>
  </si>
  <si>
    <t>RT57-03-13-01</t>
  </si>
  <si>
    <t>RT57-04-13-01</t>
  </si>
  <si>
    <t>RT57-04-14-01</t>
  </si>
  <si>
    <t>RT57-04-15-01</t>
  </si>
  <si>
    <t>RT57-04-20-01</t>
  </si>
  <si>
    <t>RT57-04-20-02</t>
  </si>
  <si>
    <t>RT57-04-20-03</t>
  </si>
  <si>
    <t>RT57-04-22-03</t>
  </si>
  <si>
    <t>RT57-04-22-04</t>
  </si>
  <si>
    <t>RT57-04-25-01</t>
  </si>
  <si>
    <t>RT57-04-30-01</t>
  </si>
  <si>
    <t>RT57-04-30-02</t>
  </si>
  <si>
    <t>RT57-04-31-01</t>
  </si>
  <si>
    <t>RT57-04-31-02</t>
  </si>
  <si>
    <t>RT57-06-14-01</t>
  </si>
  <si>
    <t>RT57-06-16-01</t>
  </si>
  <si>
    <t>RT57-06-20-01</t>
  </si>
  <si>
    <t>RT57-06-22-01</t>
  </si>
  <si>
    <t>RT57-06-22-02</t>
  </si>
  <si>
    <t>RT57-06-23-01</t>
  </si>
  <si>
    <t>RT57-06-23-02</t>
  </si>
  <si>
    <t>RT57-06-30-01</t>
  </si>
  <si>
    <t>RT57-06-30-02</t>
  </si>
  <si>
    <t>RT57-07-01-01</t>
  </si>
  <si>
    <t>RT57-07-01-02</t>
  </si>
  <si>
    <t>RT57-07-01-04</t>
  </si>
  <si>
    <t>RT57-07-01-07</t>
  </si>
  <si>
    <t>RT57-07-01-08</t>
  </si>
  <si>
    <t>RT57-07-02-01</t>
  </si>
  <si>
    <t>RT57-07-02-02</t>
  </si>
  <si>
    <t>RT57-07-02-03</t>
  </si>
  <si>
    <t xml:space="preserve">RT57-07-02-04 </t>
  </si>
  <si>
    <t>RT57-07-02-05</t>
  </si>
  <si>
    <t>RT57-07-02-06</t>
  </si>
  <si>
    <t>RT57-07-02-07</t>
  </si>
  <si>
    <t>RT57-07-02-08</t>
  </si>
  <si>
    <t>RT57-07-04-01</t>
  </si>
  <si>
    <t>RT57-07-04-02</t>
  </si>
  <si>
    <t>RT57-08-20-01</t>
  </si>
  <si>
    <t>RT57-08-20-02</t>
  </si>
  <si>
    <t>RT57-08-24-01</t>
  </si>
  <si>
    <t>RT57-08-24-02</t>
  </si>
  <si>
    <t>RT57-08-25-01</t>
  </si>
  <si>
    <t>RT57-08-25-02</t>
  </si>
  <si>
    <t>RT57-08-40-01</t>
  </si>
  <si>
    <t>RT57-08-50-01</t>
  </si>
  <si>
    <t>RT57-09-01-01</t>
  </si>
  <si>
    <t>RT57-09-01-02</t>
  </si>
  <si>
    <t>RT57-09-01-03</t>
  </si>
  <si>
    <t>RT57-09-02-01</t>
  </si>
  <si>
    <t>RT57-09-03-01</t>
  </si>
  <si>
    <t>RT57-09-03-02</t>
  </si>
  <si>
    <t>RT57-09-03-03</t>
  </si>
  <si>
    <t>RT57-09-03-04</t>
  </si>
  <si>
    <t>RT57-09-03-05</t>
  </si>
  <si>
    <t>RT57-09-04-01</t>
  </si>
  <si>
    <t>RT57-09-04-03</t>
  </si>
  <si>
    <t>RT57-09-04-04</t>
  </si>
  <si>
    <t>RT57-09-04-05</t>
  </si>
  <si>
    <t>RT57-09-04-06</t>
  </si>
  <si>
    <t>RT57-09-04-07</t>
  </si>
  <si>
    <t>RT57-09-05-01</t>
  </si>
  <si>
    <t>RT57-09-05-02</t>
  </si>
  <si>
    <t>RT57-09-05-03</t>
  </si>
  <si>
    <t>RT57-09-06-01</t>
  </si>
  <si>
    <t>RT57-09-06-02</t>
  </si>
  <si>
    <t>RT57-09-06-03</t>
  </si>
  <si>
    <t>RT57-09-07-01</t>
  </si>
  <si>
    <t>RT57-09-08-01</t>
  </si>
  <si>
    <t>RT57-09-08-02</t>
  </si>
  <si>
    <t>RT57-09-09-01</t>
  </si>
  <si>
    <t>RT57-09-09-02</t>
  </si>
  <si>
    <t>RT57-09-09-03</t>
  </si>
  <si>
    <t>RT57-09-09-05</t>
  </si>
  <si>
    <t>RT57-09-09-06</t>
  </si>
  <si>
    <t>RT57-09-10-01</t>
  </si>
  <si>
    <t>RT57-09-10-02</t>
  </si>
  <si>
    <t>Sub Award</t>
  </si>
  <si>
    <t>RT57-00-01-01</t>
  </si>
  <si>
    <t>Four/Five seater sedan 4 door or hatch 3/5 doors-piston displacement up to 1900cm³, Hybrid (pool vehicles only)</t>
  </si>
  <si>
    <t>Corolla HB 1.8 XS HEV - 49U</t>
  </si>
  <si>
    <t>49U</t>
  </si>
  <si>
    <t>Corolla SD 1.8 XS HEV - 66H</t>
  </si>
  <si>
    <t>66H</t>
  </si>
  <si>
    <t>Corolla SD 1.8 XR HEV - 66L</t>
  </si>
  <si>
    <t>66L</t>
  </si>
  <si>
    <t>Corolla HB 1.8 XR HEV - 49X</t>
  </si>
  <si>
    <t>49X</t>
  </si>
  <si>
    <t>Corolla HB 1.8 XR HEV BT - 49Y</t>
  </si>
  <si>
    <t>49Y</t>
  </si>
  <si>
    <t>FIT 5-door 1.5 Hybrid eCVT</t>
  </si>
  <si>
    <t>HFT15HYB</t>
  </si>
  <si>
    <t>RT57-00-01-02</t>
  </si>
  <si>
    <t>Four/Five seater sedan 4 door or hatch 3/5 doors - piston displacement 1901cm³ to 3000cm³, Hybrid (Pool vehicles only)</t>
  </si>
  <si>
    <t>Lexus ES 300 H EX - 77B</t>
  </si>
  <si>
    <t>77B</t>
  </si>
  <si>
    <t>Crown 2.5 HEV E-Four - G55</t>
  </si>
  <si>
    <t>G55</t>
  </si>
  <si>
    <t>Crown 2.5 HEV E-Four BT - G65</t>
  </si>
  <si>
    <t>G65</t>
  </si>
  <si>
    <t>Lexus IS300 EX - 39R</t>
  </si>
  <si>
    <t>39R</t>
  </si>
  <si>
    <t>Lexus IS300 SE - 39T</t>
  </si>
  <si>
    <t>39T</t>
  </si>
  <si>
    <t>Lexus ES 300 H SE - 77C</t>
  </si>
  <si>
    <t>77C</t>
  </si>
  <si>
    <t>RT57-00-02-01</t>
  </si>
  <si>
    <t>SUV/MPV 4x2 or 4x4, 5/7/9 seater- piston displacement up to 1900cm³, Hybrid  (Pool vehicles only)</t>
  </si>
  <si>
    <t>COROLLA CROSS 1.8 XS HEV - P17</t>
  </si>
  <si>
    <t>P17</t>
  </si>
  <si>
    <t>COROLLA CROSS 1.8 XR HEV - P18</t>
  </si>
  <si>
    <t>P18</t>
  </si>
  <si>
    <t>H6 1.5T Hybrid Ultra Lux</t>
  </si>
  <si>
    <t>H6HU2P</t>
  </si>
  <si>
    <t>RT57-00-02-02</t>
  </si>
  <si>
    <t>SUV/MPV 4x2 or 4x4, 5/7/9 seater- piston displacement up to 1901cm³ to 3000cm³, Hybrid  (Pool vehicles only)</t>
  </si>
  <si>
    <t>Lexus UX 250h EX - 68Q</t>
  </si>
  <si>
    <t>68Q</t>
  </si>
  <si>
    <t>Lexus UX 250h SE - 68R</t>
  </si>
  <si>
    <t>68R</t>
  </si>
  <si>
    <t>Lexus NX350h EX - 76G</t>
  </si>
  <si>
    <t>76G</t>
  </si>
  <si>
    <t>Lexus NX350h SE - 76H</t>
  </si>
  <si>
    <t>76H</t>
  </si>
  <si>
    <t>Lexus RX 350h - 72N</t>
  </si>
  <si>
    <t>72N</t>
  </si>
  <si>
    <t>BMW X5</t>
  </si>
  <si>
    <t>BMW X5 xDrive 45e SAV</t>
  </si>
  <si>
    <t>TA62</t>
  </si>
  <si>
    <t>RT57-00-03-01</t>
  </si>
  <si>
    <t>Electrical Vehicle (Sedan/Hatch), NON-Hybrid (Pool vehicles only)</t>
  </si>
  <si>
    <t>MINI 3 Door Hatch Electric</t>
  </si>
  <si>
    <t>MINI Cooper SE</t>
  </si>
  <si>
    <t>12DJ</t>
  </si>
  <si>
    <t>Mercedes-EQ</t>
  </si>
  <si>
    <t>EQA250</t>
  </si>
  <si>
    <t>H243</t>
  </si>
  <si>
    <t>BMW 4 Series i4 M50 Gran Coupe</t>
  </si>
  <si>
    <t>32AW</t>
  </si>
  <si>
    <t>BMW 7 Series i7 xDrive60 Sedan</t>
  </si>
  <si>
    <t>52EJ</t>
  </si>
  <si>
    <t>e-tron GT</t>
  </si>
  <si>
    <t>F83RJ7</t>
  </si>
  <si>
    <t>Mercedes-Benz South Africa Ltd</t>
  </si>
  <si>
    <t>EQS 450+</t>
  </si>
  <si>
    <t>29712322-ZA1</t>
  </si>
  <si>
    <t>RS e-tron GT</t>
  </si>
  <si>
    <t>F83RH7</t>
  </si>
  <si>
    <t>RT57-00-03-02</t>
  </si>
  <si>
    <t>Electrical Vehicle SUV/MPV 4x2 or 4x4, NON-Hybrid (Pool vehicles only)</t>
  </si>
  <si>
    <t>DFSK</t>
  </si>
  <si>
    <t>DFSK EC 35 - 5 Seater</t>
  </si>
  <si>
    <t>EC35PU</t>
  </si>
  <si>
    <t>BMW iX 3</t>
  </si>
  <si>
    <t>BMW IX3 M Sport SAV</t>
  </si>
  <si>
    <t>42DU</t>
  </si>
  <si>
    <t>EQA 250</t>
  </si>
  <si>
    <t>24370122-ZA1</t>
  </si>
  <si>
    <t>EQB350</t>
  </si>
  <si>
    <t>X243</t>
  </si>
  <si>
    <t>e-tron 55</t>
  </si>
  <si>
    <t>GENAAE</t>
  </si>
  <si>
    <t>BMW iSeries</t>
  </si>
  <si>
    <t>BMW IX xDrive 40</t>
  </si>
  <si>
    <t>12CF</t>
  </si>
  <si>
    <t>EQB 350 4M</t>
  </si>
  <si>
    <t>24361222-ZA1</t>
  </si>
  <si>
    <t>e-tron 55 Advanced</t>
  </si>
  <si>
    <t>GENBAE</t>
  </si>
  <si>
    <t>e-tron 55 S line</t>
  </si>
  <si>
    <t>GENCAE</t>
  </si>
  <si>
    <t>e-tron Sportback 55 Advanced</t>
  </si>
  <si>
    <t>GEACAE</t>
  </si>
  <si>
    <t>BMW IX xDrive 50</t>
  </si>
  <si>
    <t>22CF</t>
  </si>
  <si>
    <t>e-tron Sportback 55 S line</t>
  </si>
  <si>
    <t>GEASCE</t>
  </si>
  <si>
    <t>RT57-00-03-03</t>
  </si>
  <si>
    <t>Electrical Vehicle LDV -Single or Double Cab 4x2 or 4x4, NON-Hybrid (Pool vehicles only)</t>
  </si>
  <si>
    <t>DFSK EC 31 Pick Up</t>
  </si>
  <si>
    <t>EC31</t>
  </si>
  <si>
    <t>RT57-00-03-04</t>
  </si>
  <si>
    <t>Electrical Vehicle Panel Van, NON-Hybrid (Pool vehicles only)</t>
  </si>
  <si>
    <t>DFSK EC 35 Panel Van</t>
  </si>
  <si>
    <t>EC35PV</t>
  </si>
  <si>
    <t>RT57-00-03-05</t>
  </si>
  <si>
    <t>Electrical Truck, NON-Hybrid (Pool vehicles only)</t>
  </si>
  <si>
    <t>JAC</t>
  </si>
  <si>
    <t>N75 4 Ton EV RHD</t>
  </si>
  <si>
    <t>N75</t>
  </si>
  <si>
    <t>RT57-00-03-07</t>
  </si>
  <si>
    <t>Electrical Motor Cycle (Two wheels), NON-Hybrid (Pool vehicles only)</t>
  </si>
  <si>
    <t>SAIGE</t>
  </si>
  <si>
    <t xml:space="preserve">SAIGE ZG-S 50AH </t>
  </si>
  <si>
    <t>ZG-S</t>
  </si>
  <si>
    <t>Green Scooter</t>
  </si>
  <si>
    <t>Zbee RS</t>
  </si>
  <si>
    <t>ZBRS</t>
  </si>
  <si>
    <t>Zbee Cargo</t>
  </si>
  <si>
    <t>ZBCAR</t>
  </si>
  <si>
    <t>RT57-00-03-08</t>
  </si>
  <si>
    <t>Electrical Quad Bikes, NON-Hybrid (Pool vehicles only)</t>
  </si>
  <si>
    <t xml:space="preserve">Linhai </t>
  </si>
  <si>
    <t xml:space="preserve">TBoss Electric (2-seater) </t>
  </si>
  <si>
    <t>TBoss - E-UTV</t>
  </si>
  <si>
    <t>RT57-00-03-09</t>
  </si>
  <si>
    <t xml:space="preserve">Electrical Golf Cart (2 -Seater), </t>
  </si>
  <si>
    <t>Ratshikuni Asset Management (PTY) LTD</t>
  </si>
  <si>
    <t>Mobi-G</t>
  </si>
  <si>
    <t>Golfer</t>
  </si>
  <si>
    <t>Mobi.G</t>
  </si>
  <si>
    <t>Mobi.G Golfer</t>
  </si>
  <si>
    <t>Mobi.G Loader</t>
  </si>
  <si>
    <t>Loader</t>
  </si>
  <si>
    <t>RT57-00-03-10</t>
  </si>
  <si>
    <t>Electrical Golf Cart (4- Seater or more)</t>
  </si>
  <si>
    <t>Mobi.G Estate</t>
  </si>
  <si>
    <t>Estate</t>
  </si>
  <si>
    <t>Mobi.G Limo</t>
  </si>
  <si>
    <t>Limo</t>
  </si>
  <si>
    <t>LCV Double Cab, 4x2, 1900cm³,to 2200cm³ payload not less than 750Kg (Petrol or Diesel) (Pool and subsidized vehicles)</t>
  </si>
  <si>
    <t>GWM</t>
  </si>
  <si>
    <t xml:space="preserve">GWM </t>
  </si>
  <si>
    <t>Steed 5 2.0 D-Cab SX 4X2 MT</t>
  </si>
  <si>
    <t>LCV Double Cab 4x2, 2500cm³, payload not less than 500kg (Diesel/Petrol) (Pool and subsidised vehicles)</t>
  </si>
  <si>
    <t>ISUZU MOTORS SOUTH AFRICA</t>
  </si>
  <si>
    <t>ISUZU</t>
  </si>
  <si>
    <t>250 D/Cab HO HI-RIDE 4x2 GEN 6</t>
  </si>
  <si>
    <t>M190R87</t>
  </si>
  <si>
    <t>LCV Double Cab 4x2, 2400cm³, payload not less than 500kg. (Petrol/Diesel) (Pool and subsidised vehicles)</t>
  </si>
  <si>
    <t>Hilux DC 2.4 GD-6 RB RAIDER 6MT - A2A</t>
  </si>
  <si>
    <t>A2A</t>
  </si>
  <si>
    <t>1.9 Ddi D/Cab HR L 4x2</t>
  </si>
  <si>
    <t>M210RH6</t>
  </si>
  <si>
    <t>250 D/Cab HO HI-RIDE AT 4x2 GEN 6</t>
  </si>
  <si>
    <t>M190R88</t>
  </si>
  <si>
    <t>P Series D-Cab 2.0TD SX 4X2 MT</t>
  </si>
  <si>
    <t>Hilux DC 2.4 GD-6 RB RAIDER 6AT - A2B</t>
  </si>
  <si>
    <t>A2B</t>
  </si>
  <si>
    <t>1.9 Ddi D/Cab HR L AT 4x2</t>
  </si>
  <si>
    <t>M210RH7</t>
  </si>
  <si>
    <t>Ford South Africa</t>
  </si>
  <si>
    <t>Ford</t>
  </si>
  <si>
    <t>Ranger 2.0L Turbo  Double Cab Base 4x2 HR 6MT</t>
  </si>
  <si>
    <t>LFCA</t>
  </si>
  <si>
    <t>1.9 Ddi D/Cab HR LS 4x2</t>
  </si>
  <si>
    <t>M210RH8</t>
  </si>
  <si>
    <t>NISSAN SA</t>
  </si>
  <si>
    <t>NAVARA 2.5D SE MT DC</t>
  </si>
  <si>
    <t>D23D2M1</t>
  </si>
  <si>
    <t>Hilux DC 2.4 GD-6 RB SR 6MT - A2E</t>
  </si>
  <si>
    <t>A2E</t>
  </si>
  <si>
    <t>P Series D-Cab 2.0TD DLX 4X2 MT</t>
  </si>
  <si>
    <t>P Series D-Cab 2.0TD LS 4X2 8AT</t>
  </si>
  <si>
    <t>1.9 Ddi HR D/Cab LS AT 4x2</t>
  </si>
  <si>
    <t>M210RH9</t>
  </si>
  <si>
    <t>NAVARA 2.5D SE AT DC</t>
  </si>
  <si>
    <t>D23D2A1</t>
  </si>
  <si>
    <t>P Series D-Cab 2.0TD SX 4X2 8AT</t>
  </si>
  <si>
    <t>P Series D-Cab 2.0TD LT 4X2 8AT</t>
  </si>
  <si>
    <t>NAVARA 2.5D SE Plus MT DC</t>
  </si>
  <si>
    <t>D23D2M2</t>
  </si>
  <si>
    <t>P Series D-Cab 2.0TD DLX 4X2 8AT</t>
  </si>
  <si>
    <t>LF4A</t>
  </si>
  <si>
    <t>Mitsubishi</t>
  </si>
  <si>
    <t>Triton 2.4 GL 4X2 Manual</t>
  </si>
  <si>
    <t>Ranger 2.0L Turbo  Double Cab XL 4x2 HR 6AT</t>
  </si>
  <si>
    <t>LF4B</t>
  </si>
  <si>
    <t>NAVARA 2.5D SE Plus AT DC</t>
  </si>
  <si>
    <t>D23D2A2</t>
  </si>
  <si>
    <t>Ranger 2.0L Turbo  Double Cab XLT 4x2 HR 6AT</t>
  </si>
  <si>
    <t>LFEA</t>
  </si>
  <si>
    <t>Landtrek DC 1.9 Diesel Active 4X2 AT</t>
  </si>
  <si>
    <t>500-55-210</t>
  </si>
  <si>
    <t>NAVARA 2.5D LE AT DC</t>
  </si>
  <si>
    <t>D23D2A3</t>
  </si>
  <si>
    <t>Triton 2.4 4X2 Manual</t>
  </si>
  <si>
    <t xml:space="preserve">Volkswagen </t>
  </si>
  <si>
    <t>Amarok Double Cab 2.0 TDI 110kW 4x2 Man [T1BA21]</t>
  </si>
  <si>
    <t>T1BA21</t>
  </si>
  <si>
    <t>Triton 2.4 4X2 Auto</t>
  </si>
  <si>
    <t>Ranger 2.0L Bi Turbo  Double Cab XLT 4x2 HR 10AT</t>
  </si>
  <si>
    <t>FJ37</t>
  </si>
  <si>
    <t>Amarok Double Cab 2.0 TDI 125kW 4x2 Man [T1BA32]</t>
  </si>
  <si>
    <t>T1BA32</t>
  </si>
  <si>
    <t>NAVARA 2.5D PRO-2X AT DC</t>
  </si>
  <si>
    <t>D23D2M3</t>
  </si>
  <si>
    <t>Triton 2.4 4X2 Auto Extreme</t>
  </si>
  <si>
    <t>Amarok Double Cab Life 2.0 TDI 125kW 4x2 Man [T1BB32]</t>
  </si>
  <si>
    <t>T1BB32</t>
  </si>
  <si>
    <t>Ranger 2.0L Bi Turbo Double Cab Wildtrak 4x2 HR 10AT</t>
  </si>
  <si>
    <t>FJ32</t>
  </si>
  <si>
    <t>Ranger P703 DBL PU 2.0L Panther 213PS 10R80 4X2 H/R FX4+</t>
  </si>
  <si>
    <t>FJ40</t>
  </si>
  <si>
    <t>RT57-02-26-05</t>
  </si>
  <si>
    <t>LCV Double Cab 4x2 2600cm³ to 2700cm³, payload not less than 500kg (Petrol/Diesel) (Pool and subsidized vehicles)</t>
  </si>
  <si>
    <t>Hilux DC 2.7 VVTi RB S 5MT - A1Y</t>
  </si>
  <si>
    <t>A1Y</t>
  </si>
  <si>
    <t>LCV Double Cab 4x2, 2800cm³ to 3000cm³, payload not less than 500kg (Diesel) (Pool and subsidised vehicles</t>
  </si>
  <si>
    <t>Hilux DC 2.8 GD-6 RB RAIDER 6AT - A2G</t>
  </si>
  <si>
    <t>A2G</t>
  </si>
  <si>
    <t>Hilux DC 2.8 GD-6 RB LEGEND 6MT -A2J</t>
  </si>
  <si>
    <t>A2J</t>
  </si>
  <si>
    <t>Hilux DC 2.8 GD-6 RB LEGEND 6AT -A2K</t>
  </si>
  <si>
    <t>A2K</t>
  </si>
  <si>
    <t>3.0 Ddi D/Cab HR LSE AT 4x2</t>
  </si>
  <si>
    <t>M210RI0</t>
  </si>
  <si>
    <t>3.0 Ddi D/Cab HR V-CROSS AT 4x2</t>
  </si>
  <si>
    <t>M210RI1</t>
  </si>
  <si>
    <t>Hilux DC 2.8 GD-6 RB LEGEND RS 6AT (NEW) - A2L</t>
  </si>
  <si>
    <t>A2L</t>
  </si>
  <si>
    <t>LCV 1600cm³ to 1700cm³, payload approximately 500kg (Petrol/Diesel) (Pool and subsidised vehicles)</t>
  </si>
  <si>
    <t>NP200 1.6V BASE+SAFETY</t>
  </si>
  <si>
    <t>UD1</t>
  </si>
  <si>
    <t>NP200 1.6 8V BASE +AC SAFETY</t>
  </si>
  <si>
    <t>UA7</t>
  </si>
  <si>
    <t>LCV  SWB/LWB 4x2, 1900cm³ to 2000cm³, payload not less than 1000kg (Diesel) (Pool and subsidised vehicles)</t>
  </si>
  <si>
    <t>LCV SWB/LWB 4X4, 1900cm³ to 2000cm³, payload not less than 1000kg (Diesel) (Pool and subsidised vehicles)</t>
  </si>
  <si>
    <t>Steed</t>
  </si>
  <si>
    <t>Steed 2.0 SC</t>
  </si>
  <si>
    <t>1.9 Ddi S/Cab HR 4X2</t>
  </si>
  <si>
    <t>M210RH2</t>
  </si>
  <si>
    <t>Steed 2.0 SC SX</t>
  </si>
  <si>
    <t>1.9 Ddi S/Cab HR L 4X2</t>
  </si>
  <si>
    <t xml:space="preserve">M210RH4 </t>
  </si>
  <si>
    <t>1.9 Ddi S/Cab HR L AT 4X2</t>
  </si>
  <si>
    <t>M210RH5</t>
  </si>
  <si>
    <t>P Series</t>
  </si>
  <si>
    <t>P Series 2.0TD SX SC</t>
  </si>
  <si>
    <t>P Series 2.0TD DLX SC</t>
  </si>
  <si>
    <t>1.9 Ddi S/Cab 4x4 L</t>
  </si>
  <si>
    <t>M210RI2</t>
  </si>
  <si>
    <t>Ranger 2.0L Turbo  Single Cab XL 4x2 HR 6MT</t>
  </si>
  <si>
    <t>FJ3</t>
  </si>
  <si>
    <t>1.9 Ddi S/Cab 4x4 L AT</t>
  </si>
  <si>
    <t>M210RJ3</t>
  </si>
  <si>
    <t>Ranger 2.0L Turbo  Single Cab XL 4x2 HR 6AT</t>
  </si>
  <si>
    <t>FJ4</t>
  </si>
  <si>
    <t>P Series 2.0TD SC SX</t>
  </si>
  <si>
    <t>P Series 2.0TD SC DLX</t>
  </si>
  <si>
    <t>Ranger 2.0L Turbo Single Cab XL 4x4 HR 6MT</t>
  </si>
  <si>
    <t>FJ5</t>
  </si>
  <si>
    <t>Ranger 2.0L Turbo  Single Cab XL 4x4 HR 6AT</t>
  </si>
  <si>
    <t>FJ7</t>
  </si>
  <si>
    <t>Amarok Single Cab 2.0 TDI 110kW 4x2 Man [T1AA21]</t>
  </si>
  <si>
    <t>T1AA21</t>
  </si>
  <si>
    <t>Amarok Single Cab 2.0 TDI 125kW 4x2 Man [T1AA32]</t>
  </si>
  <si>
    <t>T1AA32</t>
  </si>
  <si>
    <t>Amarok Single Cab 2.0 TDI 125kW 4x4 Man [T1AA33]</t>
  </si>
  <si>
    <t>T1AA33</t>
  </si>
  <si>
    <t>LCV SWB/LWB 4x2, 2400cm³, payload not less than 1000kg (Diesel/Petrol) (Pool and subsidized vehicles)</t>
  </si>
  <si>
    <t>Hilux Chassis Cab 2.4 GD A/C 5MT - A1W</t>
  </si>
  <si>
    <t>A1W</t>
  </si>
  <si>
    <t>LCV SWB/LWB 4x2, 2500cm³, payload not less than 1000kg (Petrol/Diesel) (Pool and subsidised vehicles)</t>
  </si>
  <si>
    <t>250C S/Cab  GEN 6</t>
  </si>
  <si>
    <t>M190RD3</t>
  </si>
  <si>
    <t>Hilux SC 2.4 GD S 5MT - A1D</t>
  </si>
  <si>
    <t>A1D</t>
  </si>
  <si>
    <t>Hilux SC 2.4 GD S 5MT A/C - A1E</t>
  </si>
  <si>
    <t>A1E</t>
  </si>
  <si>
    <t>250C S/Cab FLEETSIDE GEN 6</t>
  </si>
  <si>
    <t>M190RD5</t>
  </si>
  <si>
    <t>NAVARA 2.5 Petrol XE MT SC</t>
  </si>
  <si>
    <t>D23SP2M</t>
  </si>
  <si>
    <t>250 S/Cab SAFETY GEN 6</t>
  </si>
  <si>
    <t>M190R81</t>
  </si>
  <si>
    <t>Hilux SC 2.4 GD-6 SR 6MT - A1K</t>
  </si>
  <si>
    <t>A1K</t>
  </si>
  <si>
    <t>NAVARA 2.5D XE MT SC</t>
  </si>
  <si>
    <t>D23S2M1</t>
  </si>
  <si>
    <t>LCV Extended Cab, 4x2,  1900cm³ to 2200cm³, payload not less than 750kg (Petrol or Diesel) (Pool and subsidised vehicles)</t>
  </si>
  <si>
    <t>1.9 Ddi E/Cab HR 4x2</t>
  </si>
  <si>
    <t>M210RG1</t>
  </si>
  <si>
    <t>Hilux SC 2.4 GD-6 RB RAIDER 6MT - A1F</t>
  </si>
  <si>
    <t>A1F</t>
  </si>
  <si>
    <t>1.9 Ddi E/Cab HR L 4x2</t>
  </si>
  <si>
    <t>M210RG2</t>
  </si>
  <si>
    <t>Hilux SC 2.4 GD-6 RB RAIDER 6AT - A1G</t>
  </si>
  <si>
    <t>A1G</t>
  </si>
  <si>
    <t>NAVARA 2.5D SE MT SC</t>
  </si>
  <si>
    <t>D23S2M2</t>
  </si>
  <si>
    <t>1.9 Ddi E/Cab HR LS 4x2</t>
  </si>
  <si>
    <t>M210RG3</t>
  </si>
  <si>
    <t>Triton</t>
  </si>
  <si>
    <t>Triton 2.4 GL 4X2 Manual SC</t>
  </si>
  <si>
    <t>1.9 Ddi E/Cab HR LS AT 4x2</t>
  </si>
  <si>
    <t>M210RG4</t>
  </si>
  <si>
    <t>Ranger 2.0L Turbo  RAP Cab XL 4x2 HR 6MT</t>
  </si>
  <si>
    <t>FJ13</t>
  </si>
  <si>
    <t>Ranger 2.0L Turbo  RAP Cab XL 4x2 HR 6AT</t>
  </si>
  <si>
    <t>FJ11</t>
  </si>
  <si>
    <t>Ranger 2.0L Turbo RAP Cab XLT 4x2 HR 6AT</t>
  </si>
  <si>
    <t>FJ18</t>
  </si>
  <si>
    <t>LCV SWB/LWB 4x2, 2600cm³ to 2700cm³, payload not less than 1000kg (Petrol/Diesel) (Pool and subsidised vehicles)</t>
  </si>
  <si>
    <t>Hilux SC 2.7 VVTI RB S 5MT - A1A</t>
  </si>
  <si>
    <t>A1A</t>
  </si>
  <si>
    <t>LCV SWB/LWB 4x2, 2800cm³ to 3000cm³, payload not less than 1000kg (Diesel) (Pool and subsidised vehicle)</t>
  </si>
  <si>
    <t>Hilux SC 2.8 GD-6 RB RAIDER 6AT - A1M</t>
  </si>
  <si>
    <t>A1M</t>
  </si>
  <si>
    <t>LCV Extended Cab 4x2, 2800 cm³ to 3000cm³, payload not less than 750kg (Diesel) (Pool and subidized vehicles)</t>
  </si>
  <si>
    <t>Hilux XC 2.8 GD-6 RB LEGEND 6MT - A1R</t>
  </si>
  <si>
    <t>A1R</t>
  </si>
  <si>
    <t>Hilux XC 2.8 GD-6 RB LEGEND 6AT -A1S</t>
  </si>
  <si>
    <t>A1S</t>
  </si>
  <si>
    <t>LCV SWB/LWB 4x4, 2800cm³ to 3000cm³, payload not less than 750kg (Diesel) (Pool and subsidised vehicle)</t>
  </si>
  <si>
    <t>Hilux SC 2.8 GD-6 4X4 RAIDER 6AT - A1N</t>
  </si>
  <si>
    <t>A1N</t>
  </si>
  <si>
    <t>3.0 Ddi E/Cab LSE AT 4x2</t>
  </si>
  <si>
    <t>M210RG5</t>
  </si>
  <si>
    <t xml:space="preserve">GRAND i10 1.0 MOTION CARGO M/T </t>
  </si>
  <si>
    <t>AIAH</t>
  </si>
  <si>
    <t>VENUE 1.2 MOTION CARGO MT</t>
  </si>
  <si>
    <t>LCV Double Cab, 4x4, 1900cm³ to 2200cm³, payload not less than 750Kg (Petrol/Diesel) (Pool or subsidized vehilces)</t>
  </si>
  <si>
    <t>Steed 5 2.0 D-Cab SX 4X4 MT</t>
  </si>
  <si>
    <t>LCV Double Cab 4x4, 2400cm³, payload not less than 500kg (Petrol/Diesel) (Pool and subsidized vehicles)</t>
  </si>
  <si>
    <t>Hilux DC 2.4 GD-6 4X4 SR 6MT - A2F</t>
  </si>
  <si>
    <t>A2F</t>
  </si>
  <si>
    <t>P Series D-Cab 2.0TD LS 4X4 8AT</t>
  </si>
  <si>
    <t>Ranger 2.0L Turbo  Double Cab Base 4x4 HR 6MT</t>
  </si>
  <si>
    <t>FJ26</t>
  </si>
  <si>
    <t>Hilux DC 2.4 GD-6 4X4 RAIDER 6MT - A2C</t>
  </si>
  <si>
    <t>A2C</t>
  </si>
  <si>
    <t>P Series D-Cab 2.0TD SX 4X4 MT</t>
  </si>
  <si>
    <t>1.9 Ddi D/Cab 4x4 L</t>
  </si>
  <si>
    <t>M210RI3</t>
  </si>
  <si>
    <t>LCV Double Cab 4x4, 2500cm³, payload not less than 500kg (Diesel/Petrol).Pool and subidized vehicles)</t>
  </si>
  <si>
    <t>NAVARA 2.5D DC 4x4 SE</t>
  </si>
  <si>
    <t>D23D4M1</t>
  </si>
  <si>
    <t>Hilux DC 2.4 GD-6 4X4 RAIDER 6AT - A2D</t>
  </si>
  <si>
    <t>A2D</t>
  </si>
  <si>
    <t>P Series D-Cab 2.0TD DLX 4X4 MT</t>
  </si>
  <si>
    <t>P Series D-Cab 2.0TD SX 4X4 8AT</t>
  </si>
  <si>
    <t>P Series D-Cab 2.0TD LT 4X4 8AT</t>
  </si>
  <si>
    <t>NAVARA 2.5D DC 4x4 SE Plus</t>
  </si>
  <si>
    <t>D23D4M2</t>
  </si>
  <si>
    <t>1.9 Ddi D/Cab 4x4 LS AT</t>
  </si>
  <si>
    <t>M210RJ9</t>
  </si>
  <si>
    <t>P Series D-Cab 2.0TD DLX 4X4 8AT</t>
  </si>
  <si>
    <t>Ranger 2.0L Turbo  Double Cab XL 4x4 HR 6MT</t>
  </si>
  <si>
    <t>LF4C</t>
  </si>
  <si>
    <t>Ranger 2.0L Turbo Double Cab XL 4x4 HR 6AT</t>
  </si>
  <si>
    <t>LF4D</t>
  </si>
  <si>
    <t>Ranger 2.0L Turbo  Double Cab XLT 4x4 HR 6AT</t>
  </si>
  <si>
    <t>LFEB</t>
  </si>
  <si>
    <t>NAVARA 2.5D DC 4x4 LE AT</t>
  </si>
  <si>
    <t>D23D4A1</t>
  </si>
  <si>
    <t>Landtrek DC 1.9 Diesel Active 4X4 AT</t>
  </si>
  <si>
    <t>500-55-230</t>
  </si>
  <si>
    <t>Triton 2.4 4X4 Manual</t>
  </si>
  <si>
    <t>Amarok Double Cab 2.0 TDI 125kW 4x4 Man [T1BA33]</t>
  </si>
  <si>
    <t>T1BA33</t>
  </si>
  <si>
    <t>Triton 2.4 4X4 Auto</t>
  </si>
  <si>
    <t>Ranger 2.0L Bi Turbo  Double Cab XLT 4x4 HR 10AT</t>
  </si>
  <si>
    <t>LFEC</t>
  </si>
  <si>
    <t>NAVARA 2.5D DC 4x4 PRO-4X AT</t>
  </si>
  <si>
    <t>D23D4A2</t>
  </si>
  <si>
    <t>Amarok Double Cab Life 2.0 TDI 125kW 4x4 Man [T1BB33]</t>
  </si>
  <si>
    <t>T1BB33</t>
  </si>
  <si>
    <t>Amarok Double Cab Life 2.0 TDI 125kW 4x4 Auto [T1BB34]</t>
  </si>
  <si>
    <t>T1BB34</t>
  </si>
  <si>
    <t>Triton 2.4 4X4 Auto Extreme</t>
  </si>
  <si>
    <t>Ranger 2.0L Bi Turbo Double Cab  Wildtrak 4x4 HR 10AT</t>
  </si>
  <si>
    <t>LFSA</t>
  </si>
  <si>
    <t>Amarok Double Cab Life 2.0 BiTDI 154kW 4x4 Auto [T1BB57]</t>
  </si>
  <si>
    <t>T1BB57</t>
  </si>
  <si>
    <t>Ranger P703 DBL PU 2.0L Panther 213PS 10R80 4X4 Wildtrak-X</t>
  </si>
  <si>
    <t>FJ38</t>
  </si>
  <si>
    <t>Amarok Double Cab Style 2.0 BiTDI 154kW 4x4 Auto [T1BC57]</t>
  </si>
  <si>
    <t>T1BC57</t>
  </si>
  <si>
    <t>Amarok Double Cab PanAmericana 2.0 BiTDI 154kW 4x4 Auto [T1BD57]</t>
  </si>
  <si>
    <t>T1BD57</t>
  </si>
  <si>
    <t>RT57-02-35-02</t>
  </si>
  <si>
    <t>LCV Double Cab 4x4, bigger than- 3500cm³, payload not less than 500kg (Petrol/Diesel) (Pool vehicles)</t>
  </si>
  <si>
    <t>LCV Double Cab 4x4, 2800cm³ to 3000cm³, payload not less than 500kg (Diesel) (Pool and subsidised vehicles</t>
  </si>
  <si>
    <t>Hilux DC 2.8 GD-6 4X4 RAIDER 6AT - A2H</t>
  </si>
  <si>
    <t>A2H</t>
  </si>
  <si>
    <t>3.0 Ddi D/Cab 4x4 LS</t>
  </si>
  <si>
    <t>M210RI4</t>
  </si>
  <si>
    <t>LC79 4.0 Petrol DC - 62U</t>
  </si>
  <si>
    <t>62U</t>
  </si>
  <si>
    <t>Hilux DC 2.8 GD-6 4X4 LEGEND 6MT -A2N</t>
  </si>
  <si>
    <t>A2N</t>
  </si>
  <si>
    <t>3.0 Ddi D/Cab 4x4 LS AT</t>
  </si>
  <si>
    <t>M210RI5</t>
  </si>
  <si>
    <t>Hilux DC 4.0 V6 4X4 LEGEND 6AT - A1Z</t>
  </si>
  <si>
    <t>A1Z</t>
  </si>
  <si>
    <t>Hilux DC 2.8 GD-6 4X4 LEGEND 6AT - A2R</t>
  </si>
  <si>
    <t>A2R</t>
  </si>
  <si>
    <t xml:space="preserve">3.0 Ddi D/Cab 4x4 LSE AT </t>
  </si>
  <si>
    <t>M210RI6</t>
  </si>
  <si>
    <t>Hilux DC 2.8 GD-6 4X4 LEGEND RS 6MT - A2M</t>
  </si>
  <si>
    <t>A2M</t>
  </si>
  <si>
    <t>Hilux DC 2.8 GD-6 4X4 LEGEND RS 6AT - A2P</t>
  </si>
  <si>
    <t>A2P</t>
  </si>
  <si>
    <t>3.0 Ddi D/Cab V-CROSS 4x4 AT</t>
  </si>
  <si>
    <t>M210RI7</t>
  </si>
  <si>
    <t>Ranger 3.0L V6 Double Cab Wildtrak 4WD HR 10AT</t>
  </si>
  <si>
    <t>LFSB</t>
  </si>
  <si>
    <t>RT57-02-30-08</t>
  </si>
  <si>
    <t>LCV Double Cab 4x4, 2800cm³ to3000cm³, payload not less than 500kg (Petrol) (Pool and subsidised vehicles)</t>
  </si>
  <si>
    <t>Ranger 3.0L V6 Twin-Turbo EcoBoost Double Cab Raptor 4WD HR 10AT</t>
  </si>
  <si>
    <t>LJQA</t>
  </si>
  <si>
    <t>Amarok Double Cab Style 3.0 TDI V6 184kW 4x4 Auto [T1BC66]</t>
  </si>
  <si>
    <t>T1BC66</t>
  </si>
  <si>
    <t>Amarok Double Cab PanAmericana 3.0 TDI V6 184kW 4x4 Auto [T1BD66]</t>
  </si>
  <si>
    <t>T1BD66</t>
  </si>
  <si>
    <t>Amarok Double Cab Aventura 3.0 TDI V6 184kW 4x4 Auto [T1BE66]</t>
  </si>
  <si>
    <t>T1BE66</t>
  </si>
  <si>
    <t>USA</t>
  </si>
  <si>
    <t>LCV SWB/LWB 4x4, 2400cm³, payload not less than 750kg (Petrol/Diesel) (Pool and subsidised vehicles)</t>
  </si>
  <si>
    <t>Hilux Chassis Cab 2.4 GD6 4X4 6MT - A1X</t>
  </si>
  <si>
    <t>A1X</t>
  </si>
  <si>
    <t>RT57-02-24-03</t>
  </si>
  <si>
    <t>LCV Extended Cab, 4x2, 2400cm³, payload not less than 750kg (Petrol or Diesel) (Pool and subsidised vehicles)</t>
  </si>
  <si>
    <t>Hilux XC  2.4 GD-6 RB RAIDER 6MT -A1P</t>
  </si>
  <si>
    <t>A1P</t>
  </si>
  <si>
    <t>Hilux SC 2.4 GD-6 4X4 SR 6MT - A1L</t>
  </si>
  <si>
    <t>A1L</t>
  </si>
  <si>
    <t>Hilux XC 2.4 GD 6 RB RAIDER 6AT -A1Q</t>
  </si>
  <si>
    <t>A1Q</t>
  </si>
  <si>
    <t>Hilux SC 2.4 GD-6 4X4 RAIDER 6MT - A1H</t>
  </si>
  <si>
    <t>A1H</t>
  </si>
  <si>
    <t>Hilux SC 2.4 GD-6 4X4 RAIDER 6AT - A1J</t>
  </si>
  <si>
    <t>A1J</t>
  </si>
  <si>
    <t>LCV SWB/LWB 4x4, 2500cm³, payload not less than 750kg (Petrol/Diesel) (Pool and subsidised vehicles)</t>
  </si>
  <si>
    <t>NAVARA 2.5D 4x4 SE MT SC</t>
  </si>
  <si>
    <t>D23S4M1</t>
  </si>
  <si>
    <t>LCV Extended Cab, 4x4, 1900cm³ to 2200cm³, payload not less than  750kg, (Petrol/Diesel) (Pool and subsidized vehicles)</t>
  </si>
  <si>
    <t>Ranger P703 RAP PU 2.0L Panther Value 170PS MT88 6spd 4X4 H/R XL</t>
  </si>
  <si>
    <t>FJ12</t>
  </si>
  <si>
    <t>Ranger 2.0L Turbo  RAP Cab XL 4x4 HR 6AT</t>
  </si>
  <si>
    <t>FJ15</t>
  </si>
  <si>
    <t>Ranger 2.0L Bi Turbo RAP Cab XLT 4x4 HR 10AT</t>
  </si>
  <si>
    <t>FJ17</t>
  </si>
  <si>
    <t>Ranger 2.0L Bi Turbo Rap Cab Wildtrak 4x4 HR 10AT</t>
  </si>
  <si>
    <t>FJ19</t>
  </si>
  <si>
    <t>LCV Extended Cab 4x4, 2800cm³ to 3000cm³, payload not less than 750kg (Diesel) (Pool and subsidised vehicles)</t>
  </si>
  <si>
    <t>Hilux XC 2.8 2.8 GD-6 4x4 LEGEND 6MT - A1T</t>
  </si>
  <si>
    <t>A1T</t>
  </si>
  <si>
    <t>Hilux XC 2.8 GD-6 4x4 LEGEND 6AT - A1U</t>
  </si>
  <si>
    <t>A1U</t>
  </si>
  <si>
    <t xml:space="preserve">3.0 Ddi E/Cab 4x4 LSE AT </t>
  </si>
  <si>
    <t>M210RI8</t>
  </si>
  <si>
    <t>LCV 4x4 not less than 4200cm³, off road payload not less than 1000kg (Diesel) (Pool vehicles)</t>
  </si>
  <si>
    <t>LC79 4.2 Diesel SC - 62M</t>
  </si>
  <si>
    <t>62M</t>
  </si>
  <si>
    <t>LC79 4.2 Diesel DC - 62S</t>
  </si>
  <si>
    <t>62S</t>
  </si>
  <si>
    <t>RT57-02-45-01</t>
  </si>
  <si>
    <t>LCV 4x4 not less than 4500cm³, payload not less than 1000kg (Petrol) (Pool vehicles)</t>
  </si>
  <si>
    <t>LC79 4.5 Diesel V8 SC - 62O</t>
  </si>
  <si>
    <t>62O</t>
  </si>
  <si>
    <t>LC79 4.5 Diesel V8 DC - 62T</t>
  </si>
  <si>
    <t>62T</t>
  </si>
  <si>
    <t>Multi Purpose Vehicle/SUV, 4x2, up to 1300cm³ (Petrol/Diesel), 5 to 9 seater, 5 doors.(Pool and subsidized vehicles)</t>
  </si>
  <si>
    <t>Chery</t>
  </si>
  <si>
    <t>VENUE 1.2 MOTION MT</t>
  </si>
  <si>
    <t>QXH</t>
  </si>
  <si>
    <t>Renault Kiger 1.0 Turbo Manual Zen</t>
  </si>
  <si>
    <t>Kiger_Turbo Zen</t>
  </si>
  <si>
    <t>T-Cross 1.0 TSI Comfortline (70kW)</t>
  </si>
  <si>
    <t>C113JV</t>
  </si>
  <si>
    <t>C-HR 1.2T - 50P</t>
  </si>
  <si>
    <t>50P</t>
  </si>
  <si>
    <t>VENUE 1.0 TGDI MOTION MT</t>
  </si>
  <si>
    <t>QXI</t>
  </si>
  <si>
    <t>Renault Kiger 1.0 Turbo Manual Intens</t>
  </si>
  <si>
    <t>Kiger_Turbo Intens</t>
  </si>
  <si>
    <t>C-HR 1.2T Plus - 50V</t>
  </si>
  <si>
    <t>50V</t>
  </si>
  <si>
    <t>C-HR 1.2T Plus CVT - 50W</t>
  </si>
  <si>
    <t>50W</t>
  </si>
  <si>
    <t>Renault Kiger 1.0 Turbo CVT X-Tronic 74kW</t>
  </si>
  <si>
    <t>Kiger_Turbo CVT</t>
  </si>
  <si>
    <t>T-Cross 1.0 TSI Comfortline DSG (85kW)</t>
  </si>
  <si>
    <t>C113KZ</t>
  </si>
  <si>
    <t>VENUE 1.0 TGDI FLUID MT</t>
  </si>
  <si>
    <t>VENUE 1.0 TGDI MOTION DCT</t>
  </si>
  <si>
    <t>QXIA</t>
  </si>
  <si>
    <t>QXJ</t>
  </si>
  <si>
    <t>Taigo 1.0 TSI Life DSG (85kW)</t>
  </si>
  <si>
    <t>CS13LZ</t>
  </si>
  <si>
    <t>Multi Purpose/SUV Vehicle, 4x2, up to 1300cm³ (Petrol/Diesel), 5/7/9 seater, 4 doors.(Pool and subsidized vehicles)</t>
  </si>
  <si>
    <t>2008 ACTIVE 1.2T 74kW MT6</t>
  </si>
  <si>
    <t>500-22-095</t>
  </si>
  <si>
    <t>T-Cross 1.0 TSI Highline DSG (85kW)</t>
  </si>
  <si>
    <t>C114KZ</t>
  </si>
  <si>
    <t>Venue 1.0 TGDI Fluid DCT</t>
  </si>
  <si>
    <t>Taigo 1.0 TSI Style DSG (85kW)</t>
  </si>
  <si>
    <t>CS14LZ</t>
  </si>
  <si>
    <t>C-HR 1.2T Luxury CVT - 50X</t>
  </si>
  <si>
    <t>50X</t>
  </si>
  <si>
    <t>VENUE 1.0 NLINE DCT</t>
  </si>
  <si>
    <t>QXK</t>
  </si>
  <si>
    <t>2008 ALLURE 1.2T AT6 96kW</t>
  </si>
  <si>
    <t>500-22-121</t>
  </si>
  <si>
    <t>Taigo 1.0 TSI R-Line DSG (85kW)</t>
  </si>
  <si>
    <t>CS15LZ</t>
  </si>
  <si>
    <t>2008 GT 1.2T AT6 96kW</t>
  </si>
  <si>
    <t>500-22-165</t>
  </si>
  <si>
    <t>Multi Purpose Vehicle/SUV 4x2, 1400cm³ to 1500cm³ (Petrol/Diesel), 5 to 9 seater, 5 doors. (Pool and subsidized vehicles)</t>
  </si>
  <si>
    <t xml:space="preserve">Tiggo 4 Pro Urban 5MT – 1.5L </t>
  </si>
  <si>
    <t>Tiggo4_Urban</t>
  </si>
  <si>
    <t>Tiggo 4 Pro Urban 5MT – 1.5L (6 AIRBAGS)</t>
  </si>
  <si>
    <t>Tiggo4_Urban_1</t>
  </si>
  <si>
    <t xml:space="preserve">Tiggo 4 Pro Comfort CVT – 1.5L </t>
  </si>
  <si>
    <t>Tiggo4_Comfort_CVT</t>
  </si>
  <si>
    <t>Tiggo4Pro Urban 1.5</t>
  </si>
  <si>
    <t>Tiggo 4 Pro Comfort CVT – 1.5L (6 AIRBAGS)</t>
  </si>
  <si>
    <t>Tiggo4_CVT</t>
  </si>
  <si>
    <t xml:space="preserve">Tiggo 4 Pro Elite 6MT – 1.5T </t>
  </si>
  <si>
    <t>Tiggo4_Elite</t>
  </si>
  <si>
    <t>Tiggo4Pro Comfort CVT 1.5  (6 Airbags)</t>
  </si>
  <si>
    <t xml:space="preserve">Tiggo 4 Pro Elite CVT - 1.5T </t>
  </si>
  <si>
    <t>Tiggo4_Elite_CVT</t>
  </si>
  <si>
    <t>Tiggo Comfort</t>
  </si>
  <si>
    <t xml:space="preserve">Tiggo 4 Pro Elite CVT SE - 1.5T </t>
  </si>
  <si>
    <t>Tiggo4_CVT_SE</t>
  </si>
  <si>
    <t>Tiggo4Pro Elite MT 1.5T</t>
  </si>
  <si>
    <t>Xpander</t>
  </si>
  <si>
    <t>Xpander 1.5 Manual MY22</t>
  </si>
  <si>
    <t xml:space="preserve">Tiggo 4 Pro Elite CVT SE – 1.5T (ADAS) </t>
  </si>
  <si>
    <t>Tiggo4_Elite_1</t>
  </si>
  <si>
    <t>Jolion</t>
  </si>
  <si>
    <t>Jolion 1.5 MT 2WD City</t>
  </si>
  <si>
    <t>Xpander 1.5 AT MY22</t>
  </si>
  <si>
    <t>Tiggo4Pro Elite CVT 1.5T</t>
  </si>
  <si>
    <t xml:space="preserve">Tiggo 7 PRO Distinction 1.5T CVT </t>
  </si>
  <si>
    <t>Tiggo7_Distinct_1</t>
  </si>
  <si>
    <t>Tiggo4Pro Elite SE CVT 1.5T (ADAS)</t>
  </si>
  <si>
    <t>Jolion 1.5 MT 2WD Luxury</t>
  </si>
  <si>
    <t>BAIC</t>
  </si>
  <si>
    <t>Beijing X55 Dynamic </t>
  </si>
  <si>
    <t>X55_Dyna</t>
  </si>
  <si>
    <t>Jolion 1.5T 7DCT 2WD Premium</t>
  </si>
  <si>
    <t xml:space="preserve">Tiggo 7 PRO Executive 1.5T CVT </t>
  </si>
  <si>
    <t>Tiggo7_Exec_1</t>
  </si>
  <si>
    <t>Beijing X55 Elite</t>
  </si>
  <si>
    <t>X55_Elite</t>
  </si>
  <si>
    <t>Jolion 1.5T 7DCT 2WD Luxury</t>
  </si>
  <si>
    <t>Renault Duster 1.5dCi 66kW 4x2</t>
  </si>
  <si>
    <t>Duster66kW</t>
  </si>
  <si>
    <t>CRETA 1.5 PREMIUM M/T MY22</t>
  </si>
  <si>
    <t>SUDA</t>
  </si>
  <si>
    <t xml:space="preserve">Beijing X55 Premium </t>
  </si>
  <si>
    <t>X55_Premium</t>
  </si>
  <si>
    <t>Jolion 1.5T 7DCT 2WD Super Luxury</t>
  </si>
  <si>
    <t>Proton</t>
  </si>
  <si>
    <t>X50</t>
  </si>
  <si>
    <t>Standard</t>
  </si>
  <si>
    <t>CRETA 1.5 PREMIUM IVT MY22</t>
  </si>
  <si>
    <t>SUDB</t>
  </si>
  <si>
    <t>Renault Duster 1.5dCi 80kW 4x2 EDC</t>
  </si>
  <si>
    <t>Duster80kW Zen</t>
  </si>
  <si>
    <t>T-Cross 1.5 TSI R-Line DSG (110kW)</t>
  </si>
  <si>
    <t>C114NZ</t>
  </si>
  <si>
    <t>CRETA 1.5 EXECUTIVE IVT MY22</t>
  </si>
  <si>
    <t>SUEB</t>
  </si>
  <si>
    <t>T-Roc PA 1.4 TSI Design Tipt (110kW)</t>
  </si>
  <si>
    <t>D114NS</t>
  </si>
  <si>
    <t>Luxury</t>
  </si>
  <si>
    <t>Eclipse</t>
  </si>
  <si>
    <t>Eclipse Cross 1.5T GLS CVT</t>
  </si>
  <si>
    <t>Tiguan 1.4 TSI Tiguan 2WD DSG (110kW)</t>
  </si>
  <si>
    <t>AX12N6</t>
  </si>
  <si>
    <t>X70</t>
  </si>
  <si>
    <t>GRAND CRETA 1.5 EXECUTIVE DIESEL AT</t>
  </si>
  <si>
    <t>SEHA</t>
  </si>
  <si>
    <t>Q3 1.4 TFSI S tronic</t>
  </si>
  <si>
    <t>F3BACX</t>
  </si>
  <si>
    <t>BMW X1</t>
  </si>
  <si>
    <t>BMW X1 sDrive 18i SAV</t>
  </si>
  <si>
    <t>22EE</t>
  </si>
  <si>
    <t>Tiguan Allspace PA 1.4 TSI Tiguan 2WD DSG (110kW)</t>
  </si>
  <si>
    <t>BJ22N6</t>
  </si>
  <si>
    <t>Premium</t>
  </si>
  <si>
    <t>Executive AWD</t>
  </si>
  <si>
    <t>Q3 1.4 TFSI S tronic Advanced</t>
  </si>
  <si>
    <t>F3BBCX</t>
  </si>
  <si>
    <t>Tiguan 1.4 TSI Life 2WD DSG (110kW)</t>
  </si>
  <si>
    <t>AX13N6</t>
  </si>
  <si>
    <t>GRAND CRETA 1.5 ELITE DIESEL AT</t>
  </si>
  <si>
    <t>SEHB</t>
  </si>
  <si>
    <t>Q3 1.4 TFSI S tronic S line</t>
  </si>
  <si>
    <t>F3BCCX</t>
  </si>
  <si>
    <t>Tiguan 1.4 TSI R-Line 2WD DSG (110kW)</t>
  </si>
  <si>
    <t>AX15N6</t>
  </si>
  <si>
    <t>Tiguan Allspace PA 1.4 TSI Life 2WD DSG (110kW)</t>
  </si>
  <si>
    <t>BJ23N6</t>
  </si>
  <si>
    <t>Tiguan Allspace PA 1.4 TSI R-Line 2WD DSG (110kW)</t>
  </si>
  <si>
    <t>BJ25N6</t>
  </si>
  <si>
    <t>Multi Purpose Vehicle/SUV 4x2, 1500cm³ to 1800cm³ (Petrol/Diesel), 5 to 9 seater, 5 doors. (Pool and subsidized vehicles).</t>
  </si>
  <si>
    <t>Rumion 1.5 S MT - 0A5</t>
  </si>
  <si>
    <t>0A5</t>
  </si>
  <si>
    <t>Urban Cruiser 1.5 Xs MT - 54H</t>
  </si>
  <si>
    <t>54H</t>
  </si>
  <si>
    <t>Rumion 1.5 SX MT - 0B5</t>
  </si>
  <si>
    <t>0B5</t>
  </si>
  <si>
    <t>Rumion 1.5 SX AT - 0C5</t>
  </si>
  <si>
    <t>0C5</t>
  </si>
  <si>
    <t>Urban Cruiser 1.5 XR MT - 54J</t>
  </si>
  <si>
    <t>54J</t>
  </si>
  <si>
    <t>Rumion 1.5 TX MT - 0D5</t>
  </si>
  <si>
    <t>0D5</t>
  </si>
  <si>
    <t>Rumion 1.5 TX AT - 0F5</t>
  </si>
  <si>
    <t>0F5</t>
  </si>
  <si>
    <t>Urban Cruiser 1.5 XR AT - 54K</t>
  </si>
  <si>
    <t>54K</t>
  </si>
  <si>
    <t>COROLLA CROSS 1.8 Xi CVT - P14</t>
  </si>
  <si>
    <t>P14</t>
  </si>
  <si>
    <t>COROLLA CROSS 1.8 XS CVT - P15</t>
  </si>
  <si>
    <t>P15</t>
  </si>
  <si>
    <t>Tiggo Elite M/T</t>
  </si>
  <si>
    <t>BR-V  1.5 Trend Man (7 Seater)</t>
  </si>
  <si>
    <t>HBRVT</t>
  </si>
  <si>
    <t>COROLLA CROSS 1.8 XR CVT - P16</t>
  </si>
  <si>
    <t>P16</t>
  </si>
  <si>
    <t>BR-V 1.5 Comfort Man (7 Seater)</t>
  </si>
  <si>
    <t>HBRVC</t>
  </si>
  <si>
    <t>Caddy Kombi 1.6i 81kW Man {7-seater} [SBBCH4]</t>
  </si>
  <si>
    <t>SBBCH4</t>
  </si>
  <si>
    <t>Tiggo7Pro Distinction 1.5T</t>
  </si>
  <si>
    <t>BR-V 1.5 Comfort CVT (7 Seater)</t>
  </si>
  <si>
    <t>HBRVCCVT</t>
  </si>
  <si>
    <t xml:space="preserve">Tiggo 8 Pro Distinction 7DCT 1.6TDGi </t>
  </si>
  <si>
    <t>Tiggo8_Distinct_1</t>
  </si>
  <si>
    <t>BR-V 1.5 Elegance CVT (7 Seater)</t>
  </si>
  <si>
    <t>HBRVECVT</t>
  </si>
  <si>
    <t>Tiggo7Pro Executive 1.5T</t>
  </si>
  <si>
    <t>Multi Purpose/SUV Vehicle, 4x2, 1500cm³ to 1800cm³ (Petrol/Diesel), 5/7/9 seater, 4 doors. (Pool and subsidized vehicles).</t>
  </si>
  <si>
    <t xml:space="preserve">COMBO LIFE ENVOY 1.6TD  M/T </t>
  </si>
  <si>
    <t>Caddy 1.6i 81kW Man {5-seater} [SBBTH4]</t>
  </si>
  <si>
    <t>SBBTH4</t>
  </si>
  <si>
    <t>Renualt Duster 1.5dCi 80kW 4x2 EDC</t>
  </si>
  <si>
    <t>Tiggo8Pro Distinction 1.6T</t>
  </si>
  <si>
    <t xml:space="preserve">Tiggo 8 Pro Executive 7DCT 1.6TDGi </t>
  </si>
  <si>
    <t>Tiggo8_Exec_1</t>
  </si>
  <si>
    <t>C5  AIRCROSS FEEL 1,6 A/T</t>
  </si>
  <si>
    <t>KONA 1.6 TGDI EXEC DCT</t>
  </si>
  <si>
    <t>OSIA</t>
  </si>
  <si>
    <t>Tiggo8Pro Executive 1.6T</t>
  </si>
  <si>
    <t xml:space="preserve">GRANDLAND X1.6T A/T </t>
  </si>
  <si>
    <t>3008 ACTIVE 1.6THP A/T</t>
  </si>
  <si>
    <t>500-33-117</t>
  </si>
  <si>
    <t>GRANDLAND EDITION   1.6T A/T</t>
  </si>
  <si>
    <t>BMW X2</t>
  </si>
  <si>
    <t>BMW X2 sDrive 18i SAV</t>
  </si>
  <si>
    <t>YH12</t>
  </si>
  <si>
    <t>KONA 1.6 TGDI N-LINE DCT</t>
  </si>
  <si>
    <t>OSJA</t>
  </si>
  <si>
    <t>3008 ALLURE 1.6THP A/T</t>
  </si>
  <si>
    <t>500-33-137</t>
  </si>
  <si>
    <t>C5  AIRCROSS SHINE 1,6 A/T</t>
  </si>
  <si>
    <t>GRANDLAND ELAGANCE 1.6 T A/T</t>
  </si>
  <si>
    <t>3008 GT-LINE 1.6THP A/T</t>
  </si>
  <si>
    <t>500-33-151</t>
  </si>
  <si>
    <t>CR-V 1.5Turbo Executive CVT</t>
  </si>
  <si>
    <t>HCRV15</t>
  </si>
  <si>
    <t>Vito 110 Mixto  MY23       (5 Seats)</t>
  </si>
  <si>
    <t>44770323-Z9C</t>
  </si>
  <si>
    <t>44770323-Z9H</t>
  </si>
  <si>
    <t>5008 GT-LINE 1.6THP A/T</t>
  </si>
  <si>
    <t>500-45-131</t>
  </si>
  <si>
    <t>Vito 110 Tourer Pro MY23</t>
  </si>
  <si>
    <t>44770323-Z9E</t>
  </si>
  <si>
    <t>CR-V 1.5Turbo Exclusive AWD CVT</t>
  </si>
  <si>
    <t>HCRV15CVT</t>
  </si>
  <si>
    <t>Multi Purpose Vehicle/SUV 4x2, 1900cm³ to 2000cm³ (Petrol), 5 to 9 seater, 5 doors. (Pool and subsidized vehicles).</t>
  </si>
  <si>
    <t>ASX</t>
  </si>
  <si>
    <t>ASX 2.0 ES Manual</t>
  </si>
  <si>
    <t>ASX 2.0 ES CVT</t>
  </si>
  <si>
    <t>ASX 2.0 LS Manual</t>
  </si>
  <si>
    <t>ASX 2.0 LS CVT</t>
  </si>
  <si>
    <t>MItsubishi</t>
  </si>
  <si>
    <t>ASX Aspire CVT</t>
  </si>
  <si>
    <t>Eclipse Cross 2.0 GLS CVT</t>
  </si>
  <si>
    <t>GRAND CRETA 2.0 EXECUTIVE MT</t>
  </si>
  <si>
    <t>SEFA</t>
  </si>
  <si>
    <t xml:space="preserve">Tiggo 8 Pro Distinction 7DCT 2.0TDGi </t>
  </si>
  <si>
    <t>Tiggo8_Distinct_2</t>
  </si>
  <si>
    <t>KONA 2.0 NU EXEC AT</t>
  </si>
  <si>
    <t>OSH</t>
  </si>
  <si>
    <t>Rav 2.0 GX-R CVT AWD - 57O</t>
  </si>
  <si>
    <t>57O</t>
  </si>
  <si>
    <t xml:space="preserve">Tiggo 8 Pro Executive 7DCT 2.0TDGi </t>
  </si>
  <si>
    <t>Tiggo8_Exec_2</t>
  </si>
  <si>
    <t>GRAND CRETA 2.0 EXECUTIVE AT</t>
  </si>
  <si>
    <t>SEGA</t>
  </si>
  <si>
    <t>Rav 2.0 GX-R CVT AWD BT - 57P</t>
  </si>
  <si>
    <t>57P</t>
  </si>
  <si>
    <t>Rav 2.0 VX CVT 2WD - 57S</t>
  </si>
  <si>
    <t>57S</t>
  </si>
  <si>
    <t>TUCSON 2.0 PREMIUM A/T</t>
  </si>
  <si>
    <t>NXB</t>
  </si>
  <si>
    <t>CR-V  2.0 Comfort CVT</t>
  </si>
  <si>
    <t>GRAND CRETA 2.0 ELITE AT</t>
  </si>
  <si>
    <t>SEGB</t>
  </si>
  <si>
    <t>B40 Plus City Hunter P 160kW (AWD)</t>
  </si>
  <si>
    <t>B40H</t>
  </si>
  <si>
    <t>TUCSON 2.0 EXECUTIVE A/T</t>
  </si>
  <si>
    <t>NXC</t>
  </si>
  <si>
    <t>CR-V 2.0 Elegance  CVT</t>
  </si>
  <si>
    <t>Q3 2.0 TFSI quattro S tronic Advanced</t>
  </si>
  <si>
    <t>F3BB6Y</t>
  </si>
  <si>
    <t>B40 Plus City Champion P 160kW (AWD)</t>
  </si>
  <si>
    <t>B40C</t>
  </si>
  <si>
    <t>Q3 2.0 TFSI quattro S tronic S line</t>
  </si>
  <si>
    <t>F3BC6Y</t>
  </si>
  <si>
    <t>TUCSON 2.0 ELITE A/T</t>
  </si>
  <si>
    <t>NXD</t>
  </si>
  <si>
    <t>BMW X2 sDrive20i SAV</t>
  </si>
  <si>
    <t>YH32</t>
  </si>
  <si>
    <t>BMW X3</t>
  </si>
  <si>
    <t>BMW X3 sDrive 20i SAV</t>
  </si>
  <si>
    <t>16DP</t>
  </si>
  <si>
    <t>BMW X2 M35i SAV</t>
  </si>
  <si>
    <t>YN12</t>
  </si>
  <si>
    <t>Q5 2.0 TFSI quattro S tronic S line</t>
  </si>
  <si>
    <t>FYGC3Y</t>
  </si>
  <si>
    <t>Q5 Sportback 2.0 TFSI quattro S tronic S line</t>
  </si>
  <si>
    <t>FYTC3Y</t>
  </si>
  <si>
    <t>Multi Purpose Vehicle/SUV 4x2, 1900cm³ to 2000cm³ (Diesel), 5 to 9 seater, 5 doors. (Pool and subsidized vehicles)</t>
  </si>
  <si>
    <t>Caddy Kombi 2.0 TDI 81kW Man {7-seater} [SBBC14]</t>
  </si>
  <si>
    <t>SBBC14</t>
  </si>
  <si>
    <t>Caddy Maxi Kombi 2.0 TDI 81kW Man {5-seater} [SBJC14]</t>
  </si>
  <si>
    <t>SBJC14</t>
  </si>
  <si>
    <t>Caddy Maxi Kombi 2.0 TDI 81kW Man {7-seater} [SBJC14_ZJ7]</t>
  </si>
  <si>
    <t>SBJC14_ZJ7</t>
  </si>
  <si>
    <t>Caddy 2.0 TDI 81kW Man {5-seater} [SBBT14]</t>
  </si>
  <si>
    <t>SBBT14</t>
  </si>
  <si>
    <t>Caddy Maxi 2.0 TDI 81kW Man {7-seater} [SBJT14]</t>
  </si>
  <si>
    <t>SBJT14</t>
  </si>
  <si>
    <t>BMW X1 sDrive 18d SAV</t>
  </si>
  <si>
    <t>12EG</t>
  </si>
  <si>
    <t>T6.1 Kombi 2.0 TDI 81kW Trendline {8-seater} [SHBSE2]</t>
  </si>
  <si>
    <t>SHBSE2</t>
  </si>
  <si>
    <t>T6.1 Kombi 2.0 TDI 110kW Trendline DSG {8-seater} [SHBSF7]</t>
  </si>
  <si>
    <t>SHBSF7</t>
  </si>
  <si>
    <t>BMW X3 sDrive 18d SAV</t>
  </si>
  <si>
    <t>46BZ</t>
  </si>
  <si>
    <t>TUCSON R2.0 ELITE A/T</t>
  </si>
  <si>
    <t>NXF</t>
  </si>
  <si>
    <t xml:space="preserve">Q5 2.0 TDI quattro S tronic </t>
  </si>
  <si>
    <t>FYGAFY</t>
  </si>
  <si>
    <t xml:space="preserve">Q5 2.0 TDI quattro S tronic Advanced </t>
  </si>
  <si>
    <t>FYGBFY</t>
  </si>
  <si>
    <t>Q5 2.0 TDI quattro S tronic S line</t>
  </si>
  <si>
    <t>FYGCFY</t>
  </si>
  <si>
    <t xml:space="preserve">Vito 114 Tourer Pro MY22 </t>
  </si>
  <si>
    <t>44770323-Z7E</t>
  </si>
  <si>
    <t xml:space="preserve">Q5 Sportback 2.0 TDI quattro S tronic Advanced </t>
  </si>
  <si>
    <t>FYTBFY</t>
  </si>
  <si>
    <t>44770323-Z3E</t>
  </si>
  <si>
    <t>Q5 Sportback 2.0 TDI quattro S tronic S line</t>
  </si>
  <si>
    <t>FYTCFY</t>
  </si>
  <si>
    <t>44770323-Z3I</t>
  </si>
  <si>
    <t>44770323-Z4I</t>
  </si>
  <si>
    <t>GLE 300d</t>
  </si>
  <si>
    <t>16711922-ZA1</t>
  </si>
  <si>
    <t xml:space="preserve">Mercedes-Benz </t>
  </si>
  <si>
    <t>GLE300d</t>
  </si>
  <si>
    <t>Multi Purpose Vehicle/SUV 4x4, 1900cm³ to 2000cm³ (Petrol/Diesel)5, 7 to 9 seater, 5 doors. (Pool and subsidized vehicles)</t>
  </si>
  <si>
    <t>T-Roc 2.0 TSI Design 4Motion DSG (140kW)</t>
  </si>
  <si>
    <t>D114RT</t>
  </si>
  <si>
    <t>T-Roc 2.0 TSI R-Line 4Motion DSG (140kW)</t>
  </si>
  <si>
    <t>D115RT</t>
  </si>
  <si>
    <t>Tiguan Allspace PA 2.0 TSI R-Line 4M DSG (132kW)</t>
  </si>
  <si>
    <t>BJ23L0</t>
  </si>
  <si>
    <t>Tiguan PA 2.0 TDI R-Line 4M DSG (130kW)</t>
  </si>
  <si>
    <t>AX1570</t>
  </si>
  <si>
    <t>Tiguan 2.0 TSI R-Line 4M DSG (162kW)</t>
  </si>
  <si>
    <t>AX15WT</t>
  </si>
  <si>
    <t>Tiguan Allspace PA 2.0 TSI R-Line 4M DSG (162kW)</t>
  </si>
  <si>
    <t>BJ25TT</t>
  </si>
  <si>
    <t>T6.1 Crew Bus 2.0 BiTDI 146kW LWB 4MOTION® DSG LWB {8-seater} [SHJ1M9]</t>
  </si>
  <si>
    <t>SHJ1M9</t>
  </si>
  <si>
    <t>BMW X3 xDrive 20d SAV</t>
  </si>
  <si>
    <t>36BZ</t>
  </si>
  <si>
    <t>T6.1 Kombi 2.0 BiTDI 146kW Trendline Plus 4MOTION® DSG {8-seater} [SHBSM9]</t>
  </si>
  <si>
    <t>SHBSM9</t>
  </si>
  <si>
    <t>Tiguan PA  2.0 TSI R 4M DSG (235kW)</t>
  </si>
  <si>
    <t>AX1RTT</t>
  </si>
  <si>
    <t>Ford EVEREST U704 5DR Sports Series2.0L BIT10AT AWD</t>
  </si>
  <si>
    <t>WR7A</t>
  </si>
  <si>
    <t>BMW X4</t>
  </si>
  <si>
    <t>BMW X4 xDrive 20d SAV</t>
  </si>
  <si>
    <t>22CA</t>
  </si>
  <si>
    <t>T6.1 Caravelle 2.0 BiTDI 146kW Highline 4MOTION® DSG {7-seater} [SHMHM9]</t>
  </si>
  <si>
    <t>SHMHM9</t>
  </si>
  <si>
    <t>Multi Purpose Vehicle/SUV 4x2, 2200cm³ to2400cm³ (Diesel), 5 to 9 seater, 5 doors. (Pool and subsidized vehicles)</t>
  </si>
  <si>
    <t>Fortuner 2.4 GD-6 RB 6MT - A2S</t>
  </si>
  <si>
    <t>A2S</t>
  </si>
  <si>
    <t>Fortuner 2.4 GD-6 RB 6AT - A2T</t>
  </si>
  <si>
    <t>A2T</t>
  </si>
  <si>
    <t>Pajero Sport</t>
  </si>
  <si>
    <t>Pajero Sport 2.4 4X2 AT</t>
  </si>
  <si>
    <t>Pajero Sport 2.4 4X2 Aspire AT</t>
  </si>
  <si>
    <t>STARIA R2.2 5S MULTICAB AT</t>
  </si>
  <si>
    <t>USB</t>
  </si>
  <si>
    <t>STARIA R2.2 9S EXECUTIVE BUS AT</t>
  </si>
  <si>
    <t>USC</t>
  </si>
  <si>
    <t>SANTA FE R2.2 7STR EXECUTIVE DCT</t>
  </si>
  <si>
    <t>TOE</t>
  </si>
  <si>
    <t>SANTA FE R2.2 7STR ELITE DCT AWD</t>
  </si>
  <si>
    <t>TOF</t>
  </si>
  <si>
    <t>STARIA R2.2 9S ELITE BUS AT</t>
  </si>
  <si>
    <t>USCA</t>
  </si>
  <si>
    <t>STARIA R2.2 9S LUXURY BUS AT</t>
  </si>
  <si>
    <t>PALISADE R2.2 7 SEATER ELITE AWD MY23</t>
  </si>
  <si>
    <t>(TBA)</t>
  </si>
  <si>
    <t>PALISADE R2.2 8 SEATER ELITE AWD MY23</t>
  </si>
  <si>
    <t>Multi Purpose Vehicle/SUV 4x4, 2200cm³ to 2400cm³ (Diesel), 5 to 9 seater, 5 doors. (Pool and subsidized vehicles)</t>
  </si>
  <si>
    <t>Fortuner 2.4 GD-6 4X4 6AT - A2U</t>
  </si>
  <si>
    <t>A2U</t>
  </si>
  <si>
    <t>Pajero Sport 2.4 4X4 AT</t>
  </si>
  <si>
    <t>Pajero Sport 2.4 4X4 Aspire AT</t>
  </si>
  <si>
    <t>Pajero Sport 2.4 4X4 AT Exceed</t>
  </si>
  <si>
    <t>Multi Purpose Vehicle/SUV 4x2, 2500cm³ to 2700cm³ (Petrol/Diesel), 5 to 9 seater, 5 doors. (Pool and subsidized vehicles)</t>
  </si>
  <si>
    <t>Rav 2.5 VX AT AWD - 57T</t>
  </si>
  <si>
    <t>57T</t>
  </si>
  <si>
    <t>Renault Koleos 2.5 16V 4x2 CVT</t>
  </si>
  <si>
    <t>Koleos_4x2</t>
  </si>
  <si>
    <t xml:space="preserve">Lexus NX250 EX </t>
  </si>
  <si>
    <t>76E</t>
  </si>
  <si>
    <t>RT57-04-25-02</t>
  </si>
  <si>
    <t>Multi Purpose Vehicle/SUV 4x4,  2500cm³ to 2700cm³ (Petrol/Diesel), 5 to 9 seater, 5 doors.(Pool and subsidised vehicles)</t>
  </si>
  <si>
    <t>Renault Koleos 2.5 16V 4x4 CVT</t>
  </si>
  <si>
    <t>Koleos_4x4</t>
  </si>
  <si>
    <t>Multi Purpose Vehicle/SUV 4x2, 2800cm³ to 3000cm³ (Petrol/Diesel), 5 to 9 seater, 5 doors. (Pool and subsidized vehicles)</t>
  </si>
  <si>
    <t>Fortuner 2.8 GD-6 RB 6AT -A2V</t>
  </si>
  <si>
    <t>A2V</t>
  </si>
  <si>
    <t>Fortuner 2.8 GD-6 RB VX 6AT - A2X</t>
  </si>
  <si>
    <t>A2X</t>
  </si>
  <si>
    <t>MU-X 3.0 LS AT 4X2</t>
  </si>
  <si>
    <t>M230X79</t>
  </si>
  <si>
    <t>MU-X 3.0 LSE AT 4X2</t>
  </si>
  <si>
    <t>M230X80</t>
  </si>
  <si>
    <t>SQ5 3.0 TFSI quattro tiptronic</t>
  </si>
  <si>
    <t>FYGS4A</t>
  </si>
  <si>
    <t>BMW X3 M40i SAV</t>
  </si>
  <si>
    <t>86DP</t>
  </si>
  <si>
    <t>SQ5 Sportback 3.0 TFSI quattro tiptronic</t>
  </si>
  <si>
    <t>FYTS4A</t>
  </si>
  <si>
    <t>Q7 3.0 TDI quattro tiptronic</t>
  </si>
  <si>
    <t>4MGAJ1</t>
  </si>
  <si>
    <t>Q7 3.0 TDI quattro tiptronic S line</t>
  </si>
  <si>
    <t>4MGCJ1</t>
  </si>
  <si>
    <t>BMW X4 M40i SAV</t>
  </si>
  <si>
    <t>42DT</t>
  </si>
  <si>
    <t>Q8 3.0 TDI quattro tiptronic</t>
  </si>
  <si>
    <t>4MN0J1</t>
  </si>
  <si>
    <t>Q8 3.0 TFSI quattro tiptronic</t>
  </si>
  <si>
    <t>4MN0X2</t>
  </si>
  <si>
    <t>Multi Purpose Vehicle/SUV 4x4, 2800cm³ to 3000cm³ (Petrol/Diesel), 5 to 9 seater, 5 doors. (Pool and subsidized vehicles)</t>
  </si>
  <si>
    <t>Fortuner 2.8 GD-6 4X4 6AT - A2W</t>
  </si>
  <si>
    <t>A2W</t>
  </si>
  <si>
    <t>Fortuner 2.8 GD-6 4X4 VX 6AT - A2Y</t>
  </si>
  <si>
    <t>A2Y</t>
  </si>
  <si>
    <t>MU-X 3.0 LS AT 4X4</t>
  </si>
  <si>
    <t>M230X81</t>
  </si>
  <si>
    <t>MU-X 3.0 LSE AT 4X4</t>
  </si>
  <si>
    <t>M230X83</t>
  </si>
  <si>
    <t>MU-X 3.0 ONYX AT 4X4</t>
  </si>
  <si>
    <t>M230X82</t>
  </si>
  <si>
    <t xml:space="preserve">LC Prado 2.8 GD TX </t>
  </si>
  <si>
    <t>27I</t>
  </si>
  <si>
    <t xml:space="preserve">LC Prado 2.8 GD VX </t>
  </si>
  <si>
    <t>27P</t>
  </si>
  <si>
    <t xml:space="preserve">LC Prado 2.8 GD VX-L </t>
  </si>
  <si>
    <t>27R</t>
  </si>
  <si>
    <t>Touareg 3.0 V6 TDI Luxury 4M Tip (190kW)</t>
  </si>
  <si>
    <t>CR73P3</t>
  </si>
  <si>
    <t xml:space="preserve">BMW X5 </t>
  </si>
  <si>
    <t>BMW X5 xDrive 30d SAV</t>
  </si>
  <si>
    <t>CV62</t>
  </si>
  <si>
    <t>BMW X6</t>
  </si>
  <si>
    <t>BMW X6 xDrive 30d SAV</t>
  </si>
  <si>
    <t>GT22</t>
  </si>
  <si>
    <t>Touareg 3.0 V6 TDI Executive 4M Tip (190kW)</t>
  </si>
  <si>
    <t>CR75P3</t>
  </si>
  <si>
    <t>GLS 400d</t>
  </si>
  <si>
    <t>16792322-ZA1</t>
  </si>
  <si>
    <t>Multi Purpose Vehicle/SUV 4x2, 3000cm³&gt; (Petrol/Diesel), 5 to 9 seater, 5 doors. (Pool vehicles)</t>
  </si>
  <si>
    <t>Lexus RX 350 - 72P</t>
  </si>
  <si>
    <t>72P</t>
  </si>
  <si>
    <t>BMW X5 M50i SAV</t>
  </si>
  <si>
    <t>JU42</t>
  </si>
  <si>
    <t xml:space="preserve">BMW X7 </t>
  </si>
  <si>
    <t>BMW X7 M60i SAV</t>
  </si>
  <si>
    <t>32EM</t>
  </si>
  <si>
    <t>BMW X5 M50i SAV - Prtection Vehicle VR6</t>
  </si>
  <si>
    <t>Multi Purpose Vehicle/SUV 4x4, 3000cm³&gt; (Petrol/Diesel), 5 to 9 seater, 5 doors. (Pool vehicles)</t>
  </si>
  <si>
    <t>Jeep</t>
  </si>
  <si>
    <t>Jeep Wrangler Sport 4DR 3.6L 4x4 8AT</t>
  </si>
  <si>
    <t>300-20-680</t>
  </si>
  <si>
    <t>Jeep Wranler Rubicon 2DR 3.6L 4X4 8AT</t>
  </si>
  <si>
    <t>300-20-561</t>
  </si>
  <si>
    <t>Jeep Wrangler Rubicon 4DR 3.6L 4x4 8AT</t>
  </si>
  <si>
    <t>300-20-662</t>
  </si>
  <si>
    <t>LC300 3.3D V6 GX-R - 73F</t>
  </si>
  <si>
    <t>73F</t>
  </si>
  <si>
    <t>Jeep Grand Cherokee L Limited 3.6L 4x4 8AT</t>
  </si>
  <si>
    <t>Jeep Grand Cherokee L Overland 3.6l 4x4 8AT</t>
  </si>
  <si>
    <t>BMW X6 xDrive40i SAV</t>
  </si>
  <si>
    <t>CY62</t>
  </si>
  <si>
    <t>LC300 3.3D V6 ZX - 73G</t>
  </si>
  <si>
    <t>73G</t>
  </si>
  <si>
    <t>LC300 3.5T V6 ZX - 73H</t>
  </si>
  <si>
    <t>73H</t>
  </si>
  <si>
    <t>LC300 3.3D V6 GR-S - 73I</t>
  </si>
  <si>
    <t>73I</t>
  </si>
  <si>
    <t>LC300 3.5T V6 GR-S - 73J</t>
  </si>
  <si>
    <t>73J</t>
  </si>
  <si>
    <t>PATROL 5.6 V8 LE Premium 4WD</t>
  </si>
  <si>
    <t>PW01</t>
  </si>
  <si>
    <t>YEN</t>
  </si>
  <si>
    <t>Jeep Grand Cherokee L Summit Reserve 3.6l 4x4 8AT</t>
  </si>
  <si>
    <t>BMW X7 xDrive40d SAV</t>
  </si>
  <si>
    <t>22EN</t>
  </si>
  <si>
    <t>Converter name wher applicable</t>
  </si>
  <si>
    <t>Peugeot Boxer L2H1</t>
  </si>
  <si>
    <t>L2H1 2,2 HDI</t>
  </si>
  <si>
    <t>Mr Coach</t>
  </si>
  <si>
    <t>RT57-05-20-04</t>
  </si>
  <si>
    <t>Mini Bus, 10-16 seater, Piston displacement 2000cm³ to 2100cm³ (Petrol/Diesel)</t>
  </si>
  <si>
    <t>Peugeot Boxer L4H2</t>
  </si>
  <si>
    <t>L4H2 2,2 HDI</t>
  </si>
  <si>
    <t>RT57-05-21-01</t>
  </si>
  <si>
    <t>Mini Bus, 8-11 seater, Piston displacement up to 2100cm³ (Petro /Diesel)</t>
  </si>
  <si>
    <t>T6.1 Crew Bus 2.0 TDI 81kW LWB {10-seater} [SHJ1E2]</t>
  </si>
  <si>
    <t>SHJ1E2</t>
  </si>
  <si>
    <t>TOURNEO CUSTOM 2.0L TURBO LWB BUS  TREND AT</t>
  </si>
  <si>
    <t>G3BC</t>
  </si>
  <si>
    <t>TOURNEO CUSTOM 2.0L TURBO SWB BUS LIMITED AT</t>
  </si>
  <si>
    <t>G3AD</t>
  </si>
  <si>
    <t>NMI Durban South Motors (Pty) Ltd</t>
  </si>
  <si>
    <t>Vito 110 Tourer Base F/L</t>
  </si>
  <si>
    <t>Vito 110 Tourer Pro F/L</t>
  </si>
  <si>
    <t xml:space="preserve">Vito 114 Tourer Pro F/L MY22 </t>
  </si>
  <si>
    <t>Vito 114 Tourer Pro F/L MY22 Auto</t>
  </si>
  <si>
    <t>Vito 116 Tourer Pro F/L MY22</t>
  </si>
  <si>
    <t>Vito 116 Tourer Select F/L MY22</t>
  </si>
  <si>
    <t>Vito 119 Tourer Select F/L MY22</t>
  </si>
  <si>
    <t>RT57-05-21-02</t>
  </si>
  <si>
    <t>Mini Bus, 12-14 seater, Piston displacement up to 2100cm³ (Petro /Diesel)</t>
  </si>
  <si>
    <t>Sprinter 311 3.5GVM 14 Seater</t>
  </si>
  <si>
    <t>90763323-Z1A</t>
  </si>
  <si>
    <t>SA Van Conversions</t>
  </si>
  <si>
    <t>Sprinter 311 3,5GVM Auto 14 Seater</t>
  </si>
  <si>
    <t>Sprinter 316 14 Seater</t>
  </si>
  <si>
    <t>90763323-ZA3</t>
  </si>
  <si>
    <t>Sprinter 311 3.49GVM 14 Seater</t>
  </si>
  <si>
    <t>90763323-Z1B</t>
  </si>
  <si>
    <t>Sprinter 316 Auto 14 Seater</t>
  </si>
  <si>
    <t>Sprinter 311 3.49 VM Auto 14 Seater</t>
  </si>
  <si>
    <t>Sprinter 319 14 Seater</t>
  </si>
  <si>
    <t>90763323-ZA5</t>
  </si>
  <si>
    <t>Sprinter 517 14 Seater Semi-Lux</t>
  </si>
  <si>
    <t>90765523-Z4A</t>
  </si>
  <si>
    <t>Sprinter 319 Auto 14 Seater</t>
  </si>
  <si>
    <t>Sprinter 517 12 Seater Semi-Lux</t>
  </si>
  <si>
    <t xml:space="preserve">Sprinter 517 XL 14 Seater Semi-Lux </t>
  </si>
  <si>
    <t>90765723-Z4A</t>
  </si>
  <si>
    <t>Sprinter 517 XL 12 Seater Semi-Lux</t>
  </si>
  <si>
    <t>Sprinter 517 14 Seater Semi-Lux Auto</t>
  </si>
  <si>
    <t>Sprinter 517 12 Seater Semi-Lux Auto</t>
  </si>
  <si>
    <t>Sprinter 517 XL 14 Seater Semi-Lux Auto</t>
  </si>
  <si>
    <t xml:space="preserve">Sprinter 519 Semi-Lux 14 Seater </t>
  </si>
  <si>
    <t>90765723-Z3A</t>
  </si>
  <si>
    <t>Sprinter 517 XL 12 Seater Semi-Lux Auto</t>
  </si>
  <si>
    <t>Sprinter 519 Luxury 12 Seater</t>
  </si>
  <si>
    <t>Sprinter 519 XL Semi-Lux 14 Seater</t>
  </si>
  <si>
    <t>Sprinter 519 XL Luxury 12 Seater</t>
  </si>
  <si>
    <t xml:space="preserve">Sprinter 519 Auto Semi-Lux 14 Seater </t>
  </si>
  <si>
    <t>Sprinter 519 Auto Luxury 12 Seater</t>
  </si>
  <si>
    <t>Sprinter 519 XL Auto Semi-Lux 14 Seater</t>
  </si>
  <si>
    <t>Sprinter 519 XL Auto Luxury 12 Seater</t>
  </si>
  <si>
    <t>RT57-05-21-03</t>
  </si>
  <si>
    <t>Mini Bus, 15-16 seater, Piston displacement up to 2100cm³ (Petro /Diesel)</t>
  </si>
  <si>
    <t>Crafter 35 2.0 TDI 103kW MWB Man (AC) {16-seater} [SYBB4A_S16]</t>
  </si>
  <si>
    <t>SYBB4A_S16</t>
  </si>
  <si>
    <t>Sprinter 319 16 Seater</t>
  </si>
  <si>
    <t>Sporinter 517 16 Seater Semi-Lux</t>
  </si>
  <si>
    <t>Sprinter 319 Auto 16 Seater</t>
  </si>
  <si>
    <t>Sprinter 517 XL 16 Seater Semi-Lux</t>
  </si>
  <si>
    <t>Sprinter 517 16 Seater Auto Semi-Lux</t>
  </si>
  <si>
    <t>Sprinter 517 XL 16 Seater Auto Semi-Lux</t>
  </si>
  <si>
    <t>Sprinter 519 16 Seater Semi-Lux Bus</t>
  </si>
  <si>
    <t>Sprinter 519 XL 16 Seater Semi-Lux Bus</t>
  </si>
  <si>
    <t>90765723-Z5A</t>
  </si>
  <si>
    <t>Sprinter 519 XL Auto 16 Seater Semi-Lux Bus</t>
  </si>
  <si>
    <t>Sprinter 519 Auto 16 Seater Semi-Lux Bus</t>
  </si>
  <si>
    <t>RT57-05-22-01</t>
  </si>
  <si>
    <t>Mini Bus, 10-11 seater, Piston displacement 2200cm³ to 2400cm³ (Diesel)</t>
  </si>
  <si>
    <t>RT57-05-24-01</t>
  </si>
  <si>
    <t>Mini Bus, 8-11 seater, Piston displacement 2200cm³ to 2400cm³ (Petrol /Diesel)</t>
  </si>
  <si>
    <t xml:space="preserve">Ford  Tourneo Custom  2.2TDCI LWB BUS  Trend 6MT 92kw </t>
  </si>
  <si>
    <t>G3XE</t>
  </si>
  <si>
    <t xml:space="preserve">Ford  Tourneo Custom 2.2TDCI LWB BUS Ambiente 6MT 74kw </t>
  </si>
  <si>
    <t>G3XD</t>
  </si>
  <si>
    <t>TOURNEO CUSTOM 2.2TDCI SWB BUS LIMITED 6MT</t>
  </si>
  <si>
    <t>G3UD</t>
  </si>
  <si>
    <t>STARIA R2.2 11S EXECUTIVE BUS AT</t>
  </si>
  <si>
    <t>USCB</t>
  </si>
  <si>
    <t>RT57-05-24-02</t>
  </si>
  <si>
    <t>Mini Bus, 12-14 seater, Piston displacement 2200cm³ to 2400cm³ (Petrol /Diesel)</t>
  </si>
  <si>
    <t>Sprinter 311(3.5GVM) 14 Seater</t>
  </si>
  <si>
    <t>Sprinter 311(3.5GVM) Auto 14 Seater</t>
  </si>
  <si>
    <t>Sprinter 311(3.49GVM Code 8) 14 Seater</t>
  </si>
  <si>
    <t>Sprinter 311(3.49GVM Code 8) Auto 14 Seater</t>
  </si>
  <si>
    <t>RT57-05-24-03</t>
  </si>
  <si>
    <t>Mini Bus, 15-16 seater, Piston displacement 2200cm³ to 2400cm³ (Petrol /Diesel)</t>
  </si>
  <si>
    <t>Opel Vivaro Cargo 2.0TD MT6 110kW</t>
  </si>
  <si>
    <t>Sprinter 311 (3.5GVM) 16 Seater</t>
  </si>
  <si>
    <t>Sprinter 311 (3.5GVM) Auto 16 Seater</t>
  </si>
  <si>
    <t>Sprinter 316 16 Seater</t>
  </si>
  <si>
    <t>Sprinter 316 Auto 16 Seater</t>
  </si>
  <si>
    <t>RT57-05-26-02</t>
  </si>
  <si>
    <t>Mini Bus, 12-14 seater, Piston displacement 2500cm³ to 2600cm³ (Petrol/Diesel)</t>
  </si>
  <si>
    <t>Hiace 2.5D GL BUS 14's - 55W</t>
  </si>
  <si>
    <t>55W</t>
  </si>
  <si>
    <t>Busses - Other</t>
  </si>
  <si>
    <t>RT57-05-26-03</t>
  </si>
  <si>
    <t>Mini Bus, 15-16 seater, Piston displacement 2500cm³ to 2600cm³ (Petrol/Diesel)</t>
  </si>
  <si>
    <t>Hiace Ses’fikile 2.5D 16s -CX2</t>
  </si>
  <si>
    <t>CX2</t>
  </si>
  <si>
    <t>Busses - Taxi</t>
  </si>
  <si>
    <t>IVECO SA (PTY) LTD</t>
  </si>
  <si>
    <t>DAILY</t>
  </si>
  <si>
    <t>35S17 E5 V A8 (AUTOMATIC)</t>
  </si>
  <si>
    <t>ANGELO KATER</t>
  </si>
  <si>
    <t>RT57-05-30-02</t>
  </si>
  <si>
    <t>Mini Bus, 12-14 seater, Piston displacement 2700cm³ to 3000cm³ (Petrol/Diesel)</t>
  </si>
  <si>
    <t>RT57-05-50-23</t>
  </si>
  <si>
    <t>Crafter 50 2.0 TDI 103kW XLWB Man (AC) {23-seater} Bustruck [SYDD4C_B23]</t>
  </si>
  <si>
    <t>SYDD4C_B23</t>
  </si>
  <si>
    <t>Bustruck</t>
  </si>
  <si>
    <t>Crafter 50 2.0 TDI 103kW XLWB Man (AC) {23-seater} Angelo Kater [SYDD4C_A23]</t>
  </si>
  <si>
    <t>SYDD4C_A23</t>
  </si>
  <si>
    <t>Angelo Kater Mobile Concepts</t>
  </si>
  <si>
    <t>Crafter 50 2.0 TDI 103kW XLWB Man (AC) {23-seater} SA Vans [SYDD4C_V23]</t>
  </si>
  <si>
    <t>SYDD4C_V23</t>
  </si>
  <si>
    <t>Bus, 20 - 23 seater, (Diesel), PANEL VAN CONVERSION ONLY</t>
  </si>
  <si>
    <t>Sprinter 517</t>
  </si>
  <si>
    <t>Sprinter 517 XL</t>
  </si>
  <si>
    <t>50C15 E3 V</t>
  </si>
  <si>
    <t xml:space="preserve">Sprinter 517 Auto </t>
  </si>
  <si>
    <t>Sprinter 517 XL Auto</t>
  </si>
  <si>
    <t>Sprinter 519</t>
  </si>
  <si>
    <t>90765523-ZA5</t>
  </si>
  <si>
    <t>Sprinter 519 XL</t>
  </si>
  <si>
    <t>50C15H EV A8 V (AUTOMATIC)</t>
  </si>
  <si>
    <t>Sprinter 519 Auto</t>
  </si>
  <si>
    <t>Sprinter 519 XL Auto</t>
  </si>
  <si>
    <t>65C15 E3 V (26 SEATER)</t>
  </si>
  <si>
    <t>RT57-05-50-24</t>
  </si>
  <si>
    <t>Coaster 4.0D 5MT - 74B</t>
  </si>
  <si>
    <t>74B</t>
  </si>
  <si>
    <t>Coaster 4.0D 5MT - 74D</t>
  </si>
  <si>
    <t>74D</t>
  </si>
  <si>
    <t>Coaster 2.8D GL 6AT - 74C</t>
  </si>
  <si>
    <t>74C</t>
  </si>
  <si>
    <t>Coaster 2.8D GL 6AT - 74E</t>
  </si>
  <si>
    <t>74E</t>
  </si>
  <si>
    <t>20-25 Seater Bus, Fitted with a diesel engine, developing not less than 350Nm of Torque. NON PANELVAN OR TRUCK CHASSIS CONVERTION (as per specification)</t>
  </si>
  <si>
    <t>RT57-05-50-35</t>
  </si>
  <si>
    <t>Bus, 32 - 35 seater, Fitted with a diesel engine, developing not less than 350Nm of Torque. (as per specification)</t>
  </si>
  <si>
    <t>FUSO</t>
  </si>
  <si>
    <t>FE8-150 TF MT</t>
  </si>
  <si>
    <t>Not Available</t>
  </si>
  <si>
    <t>Busmark</t>
  </si>
  <si>
    <t>Toyota SA Motors (Pty) Ltd.</t>
  </si>
  <si>
    <t>Hino</t>
  </si>
  <si>
    <t>Hino 300 916 LWB AT</t>
  </si>
  <si>
    <t>FE3</t>
  </si>
  <si>
    <t>BUSMARK</t>
  </si>
  <si>
    <t>Hino 300 916 LWB MT</t>
  </si>
  <si>
    <t>FD3</t>
  </si>
  <si>
    <t>Motus Group</t>
  </si>
  <si>
    <t>FE8-150</t>
  </si>
  <si>
    <t>Canter FE8-150TF AMT FC (CKD) ZA</t>
  </si>
  <si>
    <t>BUSMARK 2000</t>
  </si>
  <si>
    <t>Hino 300 916 LWB AT, 35 Seater Predator MIDI BUS.</t>
  </si>
  <si>
    <t>BUSCO MARKETING</t>
  </si>
  <si>
    <t>RT57-05-50-50</t>
  </si>
  <si>
    <t>Bus, 48 - 50 seater, Fitted with a diesel engine, developing not less than 650Nm of Torque. (as per specification)</t>
  </si>
  <si>
    <t>FK13-240</t>
  </si>
  <si>
    <t>Hino 500 1326 FC MT</t>
  </si>
  <si>
    <t>5BD</t>
  </si>
  <si>
    <t>FK13-240 FC (CKD) ZA</t>
  </si>
  <si>
    <t>Hino 500 1627 AT FC SLWB AT PREDATOR COMMUTER BUS</t>
  </si>
  <si>
    <t>EL5</t>
  </si>
  <si>
    <t>EM5</t>
  </si>
  <si>
    <t>RT57-05-50-51</t>
  </si>
  <si>
    <t>Luxury Bus, 45 - 50 seater, Fitted with a diesel engine, developing not less than 650Nm of Torque, (as per specification).</t>
  </si>
  <si>
    <t>Hino 500 1627 AT FC SLWB AT PREDATOR SEMI LUX BUS</t>
  </si>
  <si>
    <t>RT57-05-50-60</t>
  </si>
  <si>
    <t>Bus, 60 seater, Fitted with a diesel engine, developing not less than 650Nm of Torque. (as per specification)</t>
  </si>
  <si>
    <t>FM16-270</t>
  </si>
  <si>
    <t>Hino 500 1627 AT FC SLWB MT</t>
  </si>
  <si>
    <t>Hino 500 1627 AT FC SLWB AT</t>
  </si>
  <si>
    <t>FM16-270 FC (CKD) ZA</t>
  </si>
  <si>
    <t>Hino 500 1627 AT FC SLWB MT PREDATOR COMMUTOR BUS</t>
  </si>
  <si>
    <t>Hino 500 1627 AT FC SLWB AT PREDATOR COMMUTOR BUS</t>
  </si>
  <si>
    <t>RT57-05-50-62</t>
  </si>
  <si>
    <t>Bus, 61-65 seater, Fitted with a diesel engine, developing not less than 650Nm of Torque. (as per specification)</t>
  </si>
  <si>
    <t>66 Seater Commuter Busmark Bus</t>
  </si>
  <si>
    <t>65 Seater Commuter Busmark Bus</t>
  </si>
  <si>
    <t>Hino 500 1627 AT FC SLWB AT SEMI LUXURY PREDATOR BUS</t>
  </si>
  <si>
    <t>Panel Van, 2 seater,up to 1400cm³, Payload 500kg (Petrol)</t>
  </si>
  <si>
    <t>Mmela Capital (Pty) Ltd</t>
  </si>
  <si>
    <t xml:space="preserve">Renault Triber Express 1.0l </t>
  </si>
  <si>
    <t>Express</t>
  </si>
  <si>
    <t xml:space="preserve">Fiorino SX 1.4L FWD 5MT MY21 </t>
  </si>
  <si>
    <t>Panel Van, 2 seater, 1500cm³ to 1600cm³, Payload 500kg (Petrol/Diesel)</t>
  </si>
  <si>
    <t>Caddy Cargo 1.6i 81kW Man [SBAAH4]</t>
  </si>
  <si>
    <t>SBAAH4</t>
  </si>
  <si>
    <t xml:space="preserve">OPEL </t>
  </si>
  <si>
    <t>Combo Cargo Panel Van L1H1 Std. Payload ESSENTIA 1.6T Diesel MT5 Euro 5</t>
  </si>
  <si>
    <t>ODF051SG1L</t>
  </si>
  <si>
    <t xml:space="preserve">Fiat Doblo SX Cargo Long 1.6L FWD 5MT </t>
  </si>
  <si>
    <t xml:space="preserve"> Combo Cargo Panel Van L1H1 Std. Payload ESSENTIA 1.6T Diesel MT5 Euro 5</t>
  </si>
  <si>
    <t>00-263-223-1</t>
  </si>
  <si>
    <t>Peugeot New Partner 1.6 HDI-66kwLWB</t>
  </si>
  <si>
    <t>Vito 110 PV</t>
  </si>
  <si>
    <t>44760323-Z2A</t>
  </si>
  <si>
    <t>Panel Van, 2 seater,1700cm³ to 2000cm³, Load Volume LESS than 5000cm³, Payload 500kg- 1000kg  (Petrol/Diesel)</t>
  </si>
  <si>
    <t>Caddy Cargo 2.0 TDI 81kW Man [SBAA14]</t>
  </si>
  <si>
    <t>SBAA14</t>
  </si>
  <si>
    <t>Caddy Maxi Cargo 2.0 TDI 81kW Man [SBHA14]</t>
  </si>
  <si>
    <t>SBHA14</t>
  </si>
  <si>
    <t>Vito 114 PV</t>
  </si>
  <si>
    <t>44760323-Z0A</t>
  </si>
  <si>
    <t>Vito 114 PV Auto</t>
  </si>
  <si>
    <t>Vito 116 PV</t>
  </si>
  <si>
    <t>44760323-Z5A</t>
  </si>
  <si>
    <t>Vito 116 PV Auto</t>
  </si>
  <si>
    <t>Panel Van, 2 seater, 2000cm³ to 2200cm³, Load Volume MORE than 5000cm³, Payload from 750kg STANDARD ROOF (Petrol/Diesel)</t>
  </si>
  <si>
    <t>Ford  Transit Custom 2.2TDCI LWB VAN Ambiente 92KW 6MT 92kw (GYWE)</t>
  </si>
  <si>
    <t>GYWE</t>
  </si>
  <si>
    <t>T6.1 Panel Van 2.0 TDI 81kW LWB [SHH1E2]</t>
  </si>
  <si>
    <t>SHH1E2</t>
  </si>
  <si>
    <t>BOXER</t>
  </si>
  <si>
    <t>Crafter 35 2.0 TDI 103kW MWB Man (AC) [SYBB4A]</t>
  </si>
  <si>
    <t>SYBB4A</t>
  </si>
  <si>
    <t>Ford  Transit Custom 2.2TDCI SWB SPORT VAN  6MT 92kw (GYOC)</t>
  </si>
  <si>
    <t>GYOC</t>
  </si>
  <si>
    <t>T6.1 Panel Van 2.0 TDI 110kW LWB DSG [SHH1F7]</t>
  </si>
  <si>
    <t>SHH1F7</t>
  </si>
  <si>
    <t>Crafter 35 2.0 TDI 103kW MWB Auto (AC) [SYBB4B]</t>
  </si>
  <si>
    <t>SYBB4B</t>
  </si>
  <si>
    <t>STARIA R2.2 P/VAN AT</t>
  </si>
  <si>
    <t>Crafter 35 2.0 TDI 103kW MWB Man LCV (AC) Code 8 [SYBB4A_5EV]</t>
  </si>
  <si>
    <t>SYBB4A_5EV</t>
  </si>
  <si>
    <t>Sprinter 311PV(3.5GVM)</t>
  </si>
  <si>
    <t>Crafter 35 2.0 TDI 103kW MWB Auto LCV (AC) Code 8 [SYBB4B_5EV]</t>
  </si>
  <si>
    <t>SYBB4B_5EV</t>
  </si>
  <si>
    <t>Sprinter 311PV(3.5GVM) Auto)</t>
  </si>
  <si>
    <t>Renault Traffic 2.0l Panel Van</t>
  </si>
  <si>
    <t>Traffic</t>
  </si>
  <si>
    <t>Sprinter 316PV</t>
  </si>
  <si>
    <t>Sprinter 311PV(3.49GVM Code 8)</t>
  </si>
  <si>
    <t>Sprinter 316 PV Auto</t>
  </si>
  <si>
    <t>Sprinter 311PV Auto (3.49GVM Code 8)</t>
  </si>
  <si>
    <t>Sprinter 319PV</t>
  </si>
  <si>
    <t>Sprinter 319PV Auto</t>
  </si>
  <si>
    <t xml:space="preserve">Panel Van, 2 seater, 2000cm³ to 2200cm³, Load Volume MORE than 5000cm³, Payload from 750kg, HIGH ROOF (Petrol/Diesel) </t>
  </si>
  <si>
    <t>TRANSIT PANEL VAN 2.2 TDCi 330 MWB 6MT 6MT 92 KW(GYHA)</t>
  </si>
  <si>
    <t>GYHA</t>
  </si>
  <si>
    <t xml:space="preserve">Peugeot  </t>
  </si>
  <si>
    <t>L4H1 2,2 HDI</t>
  </si>
  <si>
    <t>Crafter 35 2.0 TDI 103kW MWB Man High Roof (AC) [SYBB4A_XHB]</t>
  </si>
  <si>
    <t>SYBB4A_XHB</t>
  </si>
  <si>
    <t>Ford Transit Custom 2.2L Diesel (470E) LWB-Extended (Jumbo) High Roof RWD (GYCA)</t>
  </si>
  <si>
    <t>GYCA</t>
  </si>
  <si>
    <t>Crafter 35 2.0 TDI 103kW MWB Man 4MOTION® High Roof (AC) [SYBB4Y_XHB]</t>
  </si>
  <si>
    <t>SYBB4Y_XHB</t>
  </si>
  <si>
    <t>Crafter 35 2.0 TDI 103kW MWB Auto High Roof (AC) [SYBB4B_XHB]</t>
  </si>
  <si>
    <t>SYBB4B_XHB</t>
  </si>
  <si>
    <t>Crafter 50 2.0 TDI 103kW XLWB Man (AC) [SYDD4C]</t>
  </si>
  <si>
    <t>SYDD4C</t>
  </si>
  <si>
    <t>Crafter 35 2.0 TDI 103kW MWB Auto High Roof (EMS wired) [SYBB4B_XHE]</t>
  </si>
  <si>
    <t>SYBB4B_XHE</t>
  </si>
  <si>
    <t>Sprinter 311PV(3.5GVM) HR</t>
  </si>
  <si>
    <t>Crafter 35 2.0 TDI 103kW MWB Man LCV High Roof (AC) Code 8 [SYBB4A_8HB]</t>
  </si>
  <si>
    <t>SYBB4A_8HB</t>
  </si>
  <si>
    <t>Crafter 35 2.0 TDI 103kW MWB Man 4MOTION® LCV High Roof (AC) Code 8 [SYBB4Y_8HB]</t>
  </si>
  <si>
    <t>SYBB4Y_8HB</t>
  </si>
  <si>
    <t>Crafter 35 2.0 TDI 103kW MWB Auto LCV High Roof (AC) Code 8 [SYBB4B_8HB]</t>
  </si>
  <si>
    <t>SYBB4B_8HB</t>
  </si>
  <si>
    <t>Sprinter 311PV(3.5GVM)Auto HR</t>
  </si>
  <si>
    <t>Crafter 35 2.0 TDI 103kW MWB Man 4MOTION® High Roof (EMS wired) [SYBB4Y_XHE]</t>
  </si>
  <si>
    <t>SYBB4Y_XHE</t>
  </si>
  <si>
    <t>Sprinter 316PV HR</t>
  </si>
  <si>
    <t>Crafter 50 2.0 TDI 103kW XLWB Man (AC) {Off Road} [SYDD4C_XDE]</t>
  </si>
  <si>
    <t>SYDD4C_XDE</t>
  </si>
  <si>
    <t>Sprinter 311PV(3.49GVM) HR</t>
  </si>
  <si>
    <t>90763323-ZB1</t>
  </si>
  <si>
    <t>Crafter 35 2.0 TDI 103kW MWB Auto LCV High Roof Code 8 (EMS wired) [SYBB4B_8HE]</t>
  </si>
  <si>
    <t>SYBB4B_8HE</t>
  </si>
  <si>
    <t>Sprinter 316PV Auto HR</t>
  </si>
  <si>
    <t>Sprinter 311PV(3.49GVM)Auto HR</t>
  </si>
  <si>
    <t>Crafter 35 2.0 TDI 103kW MWB Man 4MOTION® LCV High Roof Code 8 (EMS wired) [SYBB4Y_8HE]</t>
  </si>
  <si>
    <t>SYBB4Y_8HE</t>
  </si>
  <si>
    <t>Sprinter 517 Auto</t>
  </si>
  <si>
    <t>Sprinter 519PV</t>
  </si>
  <si>
    <t>Sprinter 319PV HR</t>
  </si>
  <si>
    <t>Sprinter 519PV XL</t>
  </si>
  <si>
    <t>Sprinter 519PV Auto</t>
  </si>
  <si>
    <t>Sprinter 319PV Auto HR</t>
  </si>
  <si>
    <t>Crafter 35 2.0 TDI 103kW MWB Man 4MOTION® High Roof (EMS wired) {Off Road} [SYBB4Y_XDE]</t>
  </si>
  <si>
    <t>SYBB4Y_XDE</t>
  </si>
  <si>
    <t>Sprinter 519PV XL Auto</t>
  </si>
  <si>
    <t>Crafter 35 2.0 TDI 103kW MWB Man 4MOTION® LCV High Roof Code 8 (EMS wired) {Off Road} [SYBB4Y_8DE]</t>
  </si>
  <si>
    <t>SYBB4Y_8DE</t>
  </si>
  <si>
    <t>Sprinter 319AWD</t>
  </si>
  <si>
    <t>90763323-ZF5</t>
  </si>
  <si>
    <t>Sprinter 519AWD</t>
  </si>
  <si>
    <t>90765523-ZF5</t>
  </si>
  <si>
    <t>Panel Van, 2 seater, 2200cm³ to 2300cm³, Payload from 750kg  STANDARD ROOF (Petrol/Diesel)</t>
  </si>
  <si>
    <t>BOXER L2H1 2.2 HDI MT</t>
  </si>
  <si>
    <t>Panel Van, 2 seater, 2200cm³ to 2300cm³, Payload from 750kg HIGH ROOF (Petrol/Diesel)</t>
  </si>
  <si>
    <t>Panel Van, 2 seater, 2800cm³ to 3000cm³, Payload from 1000kg, STANDARD ROOF (Petrol/Diesel)</t>
  </si>
  <si>
    <t>Quantum 2.8 LWB Panel Van 3-s AC - 56X</t>
  </si>
  <si>
    <t>56X</t>
  </si>
  <si>
    <t>Quantum 2.8 LWB Crew Cab 6-s AC - 56Z</t>
  </si>
  <si>
    <t>56Z</t>
  </si>
  <si>
    <t>50C15H E5V A8 V (AUTOMATIC)</t>
  </si>
  <si>
    <t>65C15 E3 V</t>
  </si>
  <si>
    <t>70C15 E3 V EN 002</t>
  </si>
  <si>
    <t>55C15E3A8 V WX (AUTOMATIC)</t>
  </si>
  <si>
    <t>70S15E3A8 V WX (AUTOMATIC)</t>
  </si>
  <si>
    <t>Panel Van, 2 seater, 2800cm³ to 3000cm³, Payload from 1000kg, HIGH ROOF (Petrol/Diesel)</t>
  </si>
  <si>
    <t>Quantum 2.8 SLWB Panel Van 3-s AC - 56Y</t>
  </si>
  <si>
    <t>56Y</t>
  </si>
  <si>
    <t>Motor cycle, piston displacement less than 600cm³, 4x4 side x side (S X S) 3 way, 2WD, 4 stroke ultramatic V-belt gearbox and reverse complete with speedometer (Petrol)</t>
  </si>
  <si>
    <t>Qalabotjha Trading and Projects cc T/A New Leaf SA</t>
  </si>
  <si>
    <t>Linhai</t>
  </si>
  <si>
    <t>T BOSS 550</t>
  </si>
  <si>
    <t>Polaris</t>
  </si>
  <si>
    <t>Ranger 570EFI (3 Seater)</t>
  </si>
  <si>
    <t>Ranger Crew 570EFI (6 Seater)</t>
  </si>
  <si>
    <t>Motor cycle, piston displacement more than 600cm³, 4x4 side x side (S X S) 3 way, AWD, 4 stroke ultramatic V-belt gearbox and reverse complete with speedometer (Petrol)</t>
  </si>
  <si>
    <t>Ranger 1000EPS (3 Seater)</t>
  </si>
  <si>
    <t>Ranger 1000 Crew (6 Seater)</t>
  </si>
  <si>
    <t>Motor cycle, piston displacement not less than 600cm³, 4x4 side x side (S X S) 3 way, 4WD, Difflock, 4 stroke ultramatic V-belt gearbox and reverse complete with speedometer (Petrol)</t>
  </si>
  <si>
    <t>Ranger XP1000 (3 Seater)</t>
  </si>
  <si>
    <t>Motor cycle 4x2 (Quad) 300/400cm³, petrol engine, 4 stroke, 5 speed gearbox and reverse complete with all lights and speedometer (Petrol)</t>
  </si>
  <si>
    <t>Rustler 300 (4x2)</t>
  </si>
  <si>
    <t>Suzuki</t>
  </si>
  <si>
    <t>LT-F400F</t>
  </si>
  <si>
    <t>Motor cycle 4x4 (Quad) 300/400cm³, petrol engine, 4 stroke, 5 speed gearbox and reverse complete with all lights and speedometer (Petrol)</t>
  </si>
  <si>
    <t>Rustler 300 (4x4)</t>
  </si>
  <si>
    <t>RX500 (4x4)</t>
  </si>
  <si>
    <t>Honda  TRX 420 FA6 Quad 4x4</t>
  </si>
  <si>
    <t>Motor cycle –road bike  - piston displacement up to 225cm³ gearbox minimum of 4 speeds - equipped with lights, speedometer, optional provision for a delivery box and mounting bracket (Petrol)</t>
  </si>
  <si>
    <t>GSX150DFZ</t>
  </si>
  <si>
    <t>BMW South Africa (Pty) Ltd</t>
  </si>
  <si>
    <t>Road</t>
  </si>
  <si>
    <t>Motor cycle - semi-trail type - piston displacement up to 225cm³ gearbox minimum of 4 speeds - equipped with lights, speedometer, optional provision for a delivery box and mounting bracket (Petrol)</t>
  </si>
  <si>
    <t>Honda XR 150 L</t>
  </si>
  <si>
    <t>Dual</t>
  </si>
  <si>
    <t>Motor cycle trail type - piston displacement 196cm³ to 250cm³, 4 stroke engine, gearbox minimum of 4 speed, equipped with lights, speedometer (Petrol)</t>
  </si>
  <si>
    <t>DR200</t>
  </si>
  <si>
    <t>Honda CRF300L</t>
  </si>
  <si>
    <t>Motor cycle, Road Bike, Piston displacement 600cm³ to 800cm³, ABS braking system, supplied and equipped with all pannier boxes top and side mounts (Petrol)</t>
  </si>
  <si>
    <t>Honda NC750XD (DCT)</t>
  </si>
  <si>
    <t>YDRA2PTV</t>
  </si>
  <si>
    <t>DL650XT</t>
  </si>
  <si>
    <t>Motor cycle, On -off road bike piston displacement 600cm³ to 800cm³. ABS braking system, supplied and equipped with all pannier boxes top and side mounts. (Petrol)</t>
  </si>
  <si>
    <t>Honda NC750X</t>
  </si>
  <si>
    <t>NC750X</t>
  </si>
  <si>
    <t>Yamaha</t>
  </si>
  <si>
    <t>MT</t>
  </si>
  <si>
    <t>Motor cycle, Road Bike, Piston displacement 800cm³ to 1300cm³, ABS braking system, supplied and equipped with all pannier boxes top and side mounts (Petrol)</t>
  </si>
  <si>
    <t>F 750 GS</t>
  </si>
  <si>
    <t>0B08</t>
  </si>
  <si>
    <t>F 850 GS</t>
  </si>
  <si>
    <t>0B09</t>
  </si>
  <si>
    <t>F 900 R</t>
  </si>
  <si>
    <t>0K11</t>
  </si>
  <si>
    <t>F 900 XR</t>
  </si>
  <si>
    <t>0K21</t>
  </si>
  <si>
    <t>Honda CRF1100 Africa Twin</t>
  </si>
  <si>
    <t>CRF1100ATW</t>
  </si>
  <si>
    <t>Honda CRF1100 DCT Africa Twin</t>
  </si>
  <si>
    <t>CRF1100DCTATW</t>
  </si>
  <si>
    <t>R 1250 RT
Base</t>
  </si>
  <si>
    <t>0L01</t>
  </si>
  <si>
    <t>R 1250 GS</t>
  </si>
  <si>
    <t>0M01</t>
  </si>
  <si>
    <t>R 1250 RT
High</t>
  </si>
  <si>
    <t>GSX1300R</t>
  </si>
  <si>
    <t>Motor cycle - On -off road bike piston displacement 800cm³ to 1300cm³.ABS braking system, supplied and equipped with all pannier boxes top and side mounts. (Petrol)</t>
  </si>
  <si>
    <t>DL1050XT</t>
  </si>
  <si>
    <t>Motor cycle, Road Bike, Piston displacement minimum of 1150cm³, minimum of 80KW, ABS braking system, supplied and equipped with all pannier boxes top and side mounts, Maximum weight with full tank of fuel 300kg (Petrol)</t>
  </si>
  <si>
    <t>G 310 R MU</t>
  </si>
  <si>
    <t>0G41</t>
  </si>
  <si>
    <t>Golf Cart (2 -Seater), Petrol</t>
  </si>
  <si>
    <t xml:space="preserve">CLUB CAR </t>
  </si>
  <si>
    <t>CLUB CAR</t>
  </si>
  <si>
    <t>TEMPO GASOLINE 2</t>
  </si>
  <si>
    <t>Queitech EFI</t>
  </si>
  <si>
    <t>Golf Cart (4- Seater or more), Petrol</t>
  </si>
  <si>
    <t>TEMPO GASOLINE 2+2</t>
  </si>
  <si>
    <t>Four/five seater sedan 4 doors - piston displacement up to 2000cm³, Minimum of 130KW (Petrol /Diesel) High Performance Sedan Vehicle</t>
  </si>
  <si>
    <t>BMW 3 Series 320i LCI Sedan (135Kw)</t>
  </si>
  <si>
    <t>BMW 3 Series 320d LCI Sedan</t>
  </si>
  <si>
    <t>BMW 3 Series 330i LCI Sedan (190Kw)</t>
  </si>
  <si>
    <t xml:space="preserve">BMW 2 Series </t>
  </si>
  <si>
    <t>BMW 2 Series M235i xDrive  Gran Coupe(225Kw)</t>
  </si>
  <si>
    <t>12AL</t>
  </si>
  <si>
    <t>Four/five seater hatch 5 doors - piston displacement up to 2000cm³, Minimum of 130KW (Petrol /Diesel) High Performance Sedan Vehicle</t>
  </si>
  <si>
    <t>A1 Sporback 2.0 TFSI S tronic S line</t>
  </si>
  <si>
    <t>BMW 1 Series</t>
  </si>
  <si>
    <t>BMW 1 Series 128ti Sports Hatch(180Kw)</t>
  </si>
  <si>
    <t>BMW 1 Series M135i xDrive Sports Hatch(225Kw)</t>
  </si>
  <si>
    <t>A250</t>
  </si>
  <si>
    <t>i30 2.0 N DCT</t>
  </si>
  <si>
    <t>PDC</t>
  </si>
  <si>
    <t>Four/five seater sedan 4 doors - piston displacement 2000cm³ to 2400cm³, Minimum of 130KW  (Petrol /Diesel) High Performance Sedan Vehicles</t>
  </si>
  <si>
    <t>BMW 3 Series 320d LCI Sedan(140Kw)</t>
  </si>
  <si>
    <t>Mercedes-AMG</t>
  </si>
  <si>
    <t>A35 Sedan</t>
  </si>
  <si>
    <t>Four/five seater hatch 5 doors - piston displacement 2000cm³ to 2400cm³, Minimum of 130KW  (Petrol /Diesel) High Performance Sedan Vehicles</t>
  </si>
  <si>
    <t>A35 Hatchback</t>
  </si>
  <si>
    <t xml:space="preserve">SUV, 4x2, 5 doors. Piston displacement 2000cm³ to 2500cm³, Minimum of 125kW  (Petrol/Diesel) High Performance SUV Vehicles </t>
  </si>
  <si>
    <t>H6 2.0T 7DCT2WD Luxury</t>
  </si>
  <si>
    <t>BMW X3 sDrive 20i Sport Activity Coupe</t>
  </si>
  <si>
    <t>GLB250</t>
  </si>
  <si>
    <t>X247</t>
  </si>
  <si>
    <t xml:space="preserve">PALISADE R2.2 7 SEATER ELITE AWD </t>
  </si>
  <si>
    <t xml:space="preserve">PALISADE R2.2 8 SEATER ELITE AWD </t>
  </si>
  <si>
    <t xml:space="preserve">SUV, 4x4, 5 doors. Piston displacement 2000cm³ to 2500cm³, Minimum of 169kW(Petrol/Diesel) High Performance SUV Vehicles </t>
  </si>
  <si>
    <t>Tiguan PA 2.0 TSI R 4M DSG (235kW)</t>
  </si>
  <si>
    <t>RT57-08-29-01</t>
  </si>
  <si>
    <t xml:space="preserve">Four/five seater sedan 4 doors - piston displacement 2500cm³ to 2900cm³ - Minimum of 166KW  (Petrol /Diesel) High Performance Sedan Vehicles </t>
  </si>
  <si>
    <t>BMW 3 Series M340i xDrive Sedan(285Kw)</t>
  </si>
  <si>
    <t>RT57-08-30-01</t>
  </si>
  <si>
    <t xml:space="preserve">Four/five seater sedan 4 doors - piston displacement 3000cm³&gt;, - Minimum of 200KW  (Petrol) High Performance Sedan Vehicles </t>
  </si>
  <si>
    <t>RT57-08-30-03</t>
  </si>
  <si>
    <t>Four/five seater sedan 4 doors - piston displacement 3000cm³&gt;, - Minimum of 160KW (Diesel) High Performance Sedan Vehicles</t>
  </si>
  <si>
    <t xml:space="preserve">SUV, 4x2 or 4x4, 5 doors. Piston displacement 3000cm³ to 4000cm³, Minimum of 200kW(Petrol) High Performance SUV Vehicles </t>
  </si>
  <si>
    <t>BMW X3 M40i Sport Activity Coupe</t>
  </si>
  <si>
    <t>BMW X6 xDrive40i Sport Activity Coupe</t>
  </si>
  <si>
    <t>BMW X7</t>
  </si>
  <si>
    <t xml:space="preserve">SUV, 4x2 or 4x4, 5 doors. Piston displacement 4000cm³ to 5000cm³,Minimum of 300kW  (Petrol) High Performance SUV Vehicles </t>
  </si>
  <si>
    <t>BMW X6 M50i Sport Activity Coupe</t>
  </si>
  <si>
    <t>CY82</t>
  </si>
  <si>
    <t>Maintenance Motor Grader with operating mass not less than 13,500kg and mouldboard not less than 3.6m (12ft). Fitted with a diesel engine, developing not less than 650 Nm of torque.</t>
  </si>
  <si>
    <t>ALLIANCE FLEET</t>
  </si>
  <si>
    <t>SHANTUI</t>
  </si>
  <si>
    <t>SG21-3</t>
  </si>
  <si>
    <t>Tumelo Fleet Solutions (Pty) Ltd</t>
  </si>
  <si>
    <t>Shantui</t>
  </si>
  <si>
    <t>PHUMZILE MPHELO SERVICES &amp; SUPPLIES (PTY) LTD</t>
  </si>
  <si>
    <t>SEM (Caterpillar Brand)</t>
  </si>
  <si>
    <t>Motor Grader</t>
  </si>
  <si>
    <t>Komatsu South Africa (Pty) Ltd.</t>
  </si>
  <si>
    <t>Komatsu</t>
  </si>
  <si>
    <t>GD535-5</t>
  </si>
  <si>
    <t>FE Industrial Supplies cc</t>
  </si>
  <si>
    <t>HYUNDAI</t>
  </si>
  <si>
    <t>HG190</t>
  </si>
  <si>
    <t xml:space="preserve">KWANGWANE PLANT SOLUTIONS </t>
  </si>
  <si>
    <t>ARO TRADING</t>
  </si>
  <si>
    <t>CASE</t>
  </si>
  <si>
    <t>UDAH SOLUTIONS (PTY) LTD</t>
  </si>
  <si>
    <t>ELB Equipment Holdings (Pty) LTD</t>
  </si>
  <si>
    <t xml:space="preserve">Hidromek </t>
  </si>
  <si>
    <t>MG330 Tier3 Maintenance Grader</t>
  </si>
  <si>
    <t>-</t>
  </si>
  <si>
    <t>Construction Motor Grader with operating mass not less than 17,000kg and mouldboard not less than 4.27m (14ft). Fitted with a diesel engine, developing not less than 850Nm of torque.</t>
  </si>
  <si>
    <t>GD555-5</t>
  </si>
  <si>
    <t>GD675-5</t>
  </si>
  <si>
    <t>MATAMBA SUPPLY SERVICES CC</t>
  </si>
  <si>
    <t>RAND</t>
  </si>
  <si>
    <t>MG460 Construction Grader</t>
  </si>
  <si>
    <t>Extra Heavy Construction Motor Grader with operating mass not less than 19,000kg and mouldboard not less than 4.27m (14ft). Fitted with a diesel engine, developing not less than 1000Nm of torque.</t>
  </si>
  <si>
    <t>GD705-5</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</si>
  <si>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</si>
  <si>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KEY SPIRIT TRADING 218 CC</t>
  </si>
  <si>
    <t>Bull</t>
  </si>
  <si>
    <t>HD76GP</t>
  </si>
  <si>
    <t>MATHABATHA NOKO RAMPHELE PROJECTS PTY (Ltd)</t>
  </si>
  <si>
    <t>HD96</t>
  </si>
  <si>
    <t>Gehl</t>
  </si>
  <si>
    <t>GBL-X-900</t>
  </si>
  <si>
    <t>Bell Equipment Sales South Africa</t>
  </si>
  <si>
    <t>JCB</t>
  </si>
  <si>
    <t>3DX Plus</t>
  </si>
  <si>
    <t>CMI/Dezzi</t>
  </si>
  <si>
    <t>570ST</t>
  </si>
  <si>
    <t>3CX Global</t>
  </si>
  <si>
    <t>Fleet Solutions Africa (Pty) Ltd</t>
  </si>
  <si>
    <t xml:space="preserve">Kubota </t>
  </si>
  <si>
    <t>MST</t>
  </si>
  <si>
    <t>M542</t>
  </si>
  <si>
    <t>H940S</t>
  </si>
  <si>
    <t>ZULU MOLOI HOLDINGS (PTY)LTD</t>
  </si>
  <si>
    <t>BOBCAT</t>
  </si>
  <si>
    <t>B730R</t>
  </si>
  <si>
    <t>WB93-5EO</t>
  </si>
  <si>
    <t>3CX Sitemaster (Multi-purpose bucket &amp; Extendible dipper</t>
  </si>
  <si>
    <t>A heavy duty 4X2 Tractor with an operating mass of at least 2400 kg (un-ballasted).. Fitted with a diesel engine, developing not less than 55kW power and 250Nm of torque.  To be used for pulling and operating a 1,5 m slasher.</t>
  </si>
  <si>
    <t>Landini</t>
  </si>
  <si>
    <t>solis 75</t>
  </si>
  <si>
    <t>EK 6075 2x4</t>
  </si>
  <si>
    <t>NEW HOLLAND</t>
  </si>
  <si>
    <t>TT75</t>
  </si>
  <si>
    <t>A heavy duty 4X4 Tractor fitted with a fully enclosed cab, with an operating mass of at least 3200 kg (un-ballasted). Fitted with a diesel engine, developing not less than 68kW power and 280Nm of torque. To be used for pulling and operating a 6 ton Trailer.</t>
  </si>
  <si>
    <t>EK 6090 4x4 Pro CABIN</t>
  </si>
  <si>
    <t>TD95</t>
  </si>
  <si>
    <t>Bell</t>
  </si>
  <si>
    <t>A heavy duty 4X4 Tractor fitted with a open cab, with an operating mass of at least 3200 kg (un-ballasted). Fitted with a diesel engine, developing not less than 68kW power and 280Nm of torque. To be used for pulling and operating a 6 ton Trailer.</t>
  </si>
  <si>
    <t xml:space="preserve">EK 6090 4x4 Pro </t>
  </si>
  <si>
    <t>A heavy duty 4X4 Tractor fitted with a fully enclosed cab, with an operating mass of at least 3800 kg (un-ballasted). Fitted with a diesel engine, developing not less than 90kW power and 330Nm of torque. To be used for pulling and operating a 12 ton Trailer.</t>
  </si>
  <si>
    <t>T6120</t>
  </si>
  <si>
    <t>M 135 GX</t>
  </si>
  <si>
    <t>DT135MK11</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</si>
  <si>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</si>
  <si>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DEZZI</t>
  </si>
  <si>
    <t>AH190B</t>
  </si>
  <si>
    <t>2304E</t>
  </si>
  <si>
    <t>B823E30</t>
  </si>
  <si>
    <t>A 12 ton single drum vibrating Roller fitted with a fully enclosed cab, with an operating mass of at not less than 12,000 kg (un-ballasted). Fitted with a turbo charged diesel engine, developing not less than 88kW power.</t>
  </si>
  <si>
    <t>SCOM</t>
  </si>
  <si>
    <t>SR12-5</t>
  </si>
  <si>
    <t>Bomag</t>
  </si>
  <si>
    <t>BW211D-4</t>
  </si>
  <si>
    <t>BW211D-40</t>
  </si>
  <si>
    <t>HAMM</t>
  </si>
  <si>
    <t>BOMAG</t>
  </si>
  <si>
    <t>DYNAPAC</t>
  </si>
  <si>
    <t>1107 EX</t>
  </si>
  <si>
    <t>1107ex</t>
  </si>
  <si>
    <t>CA35D</t>
  </si>
  <si>
    <t>Fumani Holdings</t>
  </si>
  <si>
    <t>Dynapac</t>
  </si>
  <si>
    <t>Ammann</t>
  </si>
  <si>
    <t>ASC110</t>
  </si>
  <si>
    <t>RT57-09-04-02</t>
  </si>
  <si>
    <t>A drawn grid roller with square mesh, grid shaped rolling wheels, suitable for road construction, with an operating mass not less that 14,000kg and not more than16,000kg</t>
  </si>
  <si>
    <t>MARTIN</t>
  </si>
  <si>
    <t>D SERIES</t>
  </si>
  <si>
    <t>DTR75</t>
  </si>
  <si>
    <t>Double drum, Walk behind Hydrostatic driven roller with operating mass not less than 650kg and drum width between 600mm to 650mm. Fitted with a diesel engine.</t>
  </si>
  <si>
    <t>Turner Morris</t>
  </si>
  <si>
    <t>BW65D</t>
  </si>
  <si>
    <t>Double drum, Walk behind Mechanical driven roller with operating mass not less than 650kg and drum width between 600mm to 650mm Fitted with a diesel engine.</t>
  </si>
  <si>
    <t>Double drum, Walk behind Hydrostatic driven roller with operating mass not less than 760kg and drum width between 700mm to 750mm Fitted with a diesel engine.</t>
  </si>
  <si>
    <t>VV700</t>
  </si>
  <si>
    <t>S-VV700H</t>
  </si>
  <si>
    <t>SRD900H</t>
  </si>
  <si>
    <t>BW75H</t>
  </si>
  <si>
    <t>Double drum, Ride-on Hydrostatic driven roller with operating mass not less than 1,400kg and drum width not less than 900mm. Fitted with a diesel engine.</t>
  </si>
  <si>
    <t>TMR1500</t>
  </si>
  <si>
    <t>S-TMR1500H</t>
  </si>
  <si>
    <t>CC950</t>
  </si>
  <si>
    <t>SRD017</t>
  </si>
  <si>
    <t>CT160-100</t>
  </si>
  <si>
    <t>ARX16</t>
  </si>
  <si>
    <t>BW90AD-5</t>
  </si>
  <si>
    <t>HD10VV</t>
  </si>
  <si>
    <t>Double drum, Ride-on Hydrostatic driven roller with operating mass not less than 1,400kg and drum width not less than 1,000mm. Fitted with a diesel engine.</t>
  </si>
  <si>
    <t>BW100AD-5</t>
  </si>
  <si>
    <t>BW100AD</t>
  </si>
  <si>
    <t>BW120AD-5</t>
  </si>
  <si>
    <t>SRD03</t>
  </si>
  <si>
    <t>ARX26</t>
  </si>
  <si>
    <t>Crawler Mounted Hydraulic Excavator with operating mass of approximately 20,000kg and equipped with a backhoe bucket with a capacity of not less than 1.0m³ (SAE). Fitted with a diesel engine, developing not less than 100kW power.</t>
  </si>
  <si>
    <t>Sumitomo</t>
  </si>
  <si>
    <t>SH210-6</t>
  </si>
  <si>
    <t>JS205</t>
  </si>
  <si>
    <t>SE215W</t>
  </si>
  <si>
    <t>Kobelco</t>
  </si>
  <si>
    <t>SK220DX</t>
  </si>
  <si>
    <t>SK220XD-10</t>
  </si>
  <si>
    <t>PC210-10M0</t>
  </si>
  <si>
    <t>LIEBHERR</t>
  </si>
  <si>
    <t>R920_G5.O-D</t>
  </si>
  <si>
    <t xml:space="preserve">R920 Excavator </t>
  </si>
  <si>
    <t>CX220LC</t>
  </si>
  <si>
    <t>SE210W</t>
  </si>
  <si>
    <t>DEZZI/KATO</t>
  </si>
  <si>
    <t>HD820-R5</t>
  </si>
  <si>
    <t>Crawler Mounted Hydraulic Excavator with operating mass of approximately 30,000kg and equipped with a backhoe bucket with a capacity of not less than 1.6m³ (SAE). Fitted with a diesel engine, developing not less than 150kW power.</t>
  </si>
  <si>
    <t>PC300-8</t>
  </si>
  <si>
    <t>JS305</t>
  </si>
  <si>
    <t>SK300</t>
  </si>
  <si>
    <t>SK300LC-10</t>
  </si>
  <si>
    <t>SE305LCW</t>
  </si>
  <si>
    <t>HD1430-R5</t>
  </si>
  <si>
    <t>HX300SL</t>
  </si>
  <si>
    <t>SH300-6</t>
  </si>
  <si>
    <t>R930_G7.O-D</t>
  </si>
  <si>
    <t xml:space="preserve">R930 Excavator </t>
  </si>
  <si>
    <t>CX300C</t>
  </si>
  <si>
    <t>Crawler Mounted Hydraulic Excavator with operating mass of approximately 45,000kg and equipped with a backhoe bucket with a capacity of not less than 1.9m³ (SAE). Fitted with a diesel engine, developing not less than 250kW power</t>
  </si>
  <si>
    <t>PC450LC-8</t>
  </si>
  <si>
    <t>SH490LHD-6</t>
  </si>
  <si>
    <t>R520LC-9S</t>
  </si>
  <si>
    <t>Front End Loader with bucket capacity of approximately 1.4m³ (SAE) and operating mass of not less than 8,500kg. Fitted with a diesel engine, developing not less than 70kW power.</t>
  </si>
  <si>
    <t>SL30WN</t>
  </si>
  <si>
    <t>Lovol</t>
  </si>
  <si>
    <t>FL936H</t>
  </si>
  <si>
    <t>422ZX</t>
  </si>
  <si>
    <t>WA200-6</t>
  </si>
  <si>
    <t>HL730-9S</t>
  </si>
  <si>
    <t xml:space="preserve">L524 Dalian Base Loader </t>
  </si>
  <si>
    <t>L524 Wheel Loader</t>
  </si>
  <si>
    <t>621F</t>
  </si>
  <si>
    <t>Front End Loader with bucket capacity of approximately 2.2m³ (SAE) and operating mass of not less than 12,600kg. Fitted with a diesel engine, developing not less than 120kW power.</t>
  </si>
  <si>
    <t>DEZZI CMI</t>
  </si>
  <si>
    <t>WA320-6</t>
  </si>
  <si>
    <t>D2500</t>
  </si>
  <si>
    <t>436ZX</t>
  </si>
  <si>
    <t>HL757-9S</t>
  </si>
  <si>
    <t>Front End Loader with bucket capacity of approximately 4.0m³ (SAE) and operating mass of not less than 17,000kg. Fitted with a diesel engine, developing not less than 140kW power.</t>
  </si>
  <si>
    <t>SL60W-2</t>
  </si>
  <si>
    <t xml:space="preserve">L566 Dalian Base Loader </t>
  </si>
  <si>
    <t>L566  Wheel Loader</t>
  </si>
  <si>
    <t>FL968H</t>
  </si>
  <si>
    <t>821F</t>
  </si>
  <si>
    <t xml:space="preserve">455ZX </t>
  </si>
  <si>
    <t>WA430-6</t>
  </si>
  <si>
    <t xml:space="preserve">L580 Dalian Base Loader </t>
  </si>
  <si>
    <t>L580  Wheel Loader</t>
  </si>
  <si>
    <t>20 Ton payload, Articulated Dump Truck (ADT), Fitted with a diesel engine developing not less than 160 kW (DIN).</t>
  </si>
  <si>
    <t>AD20B</t>
  </si>
  <si>
    <t>B20</t>
  </si>
  <si>
    <t>A821E30</t>
  </si>
  <si>
    <t>B25</t>
  </si>
  <si>
    <t>A824E30</t>
  </si>
  <si>
    <t>A 3 ton lifting capacity forklift truck with operating mass of not less than 4 000 kg and with a two stage mast, and minimum of 3 meter lifting height, is required. Fitted with a diesel engine, developing not less than 45kW power.</t>
  </si>
  <si>
    <t>Baoli</t>
  </si>
  <si>
    <t>KBD35</t>
  </si>
  <si>
    <t>SF30</t>
  </si>
  <si>
    <t>225F</t>
  </si>
  <si>
    <t>940-4</t>
  </si>
  <si>
    <t>A 6 ton lifting capacity forklift truck with operating mass of not less than 8,600kg and with a two stage mast, and minimum of 3.0m lifting height, is required. Fitted with a diesel engine, developing not less than 66kW power.</t>
  </si>
  <si>
    <t>SFD70</t>
  </si>
  <si>
    <t>KBD70</t>
  </si>
  <si>
    <t>Steel Wheel (Landfill Compactor) fitted with a fully enclosed ROPS cab, with operating mass of approximately 30,000kg and equipped with a blade with a capacity of approximately 11.0m³. Fitted with a diesel engine, developing not less than 180kW power.</t>
  </si>
  <si>
    <t>TANNA</t>
  </si>
  <si>
    <t>BC573RB-3</t>
  </si>
  <si>
    <t>BC573RB-5</t>
  </si>
  <si>
    <t>H320</t>
  </si>
  <si>
    <t>Steel Wheel (Landfill Compactor) fitted with a fully enclosed ROPS cab, with operating mass of approximately 40,000kg and equipped with a blade with a capacity of approximately 14.0m³. Fitted with a diesel engine, developing not less than 300kW power.</t>
  </si>
  <si>
    <t>BC873RB-5</t>
  </si>
  <si>
    <t>BC972RB-3</t>
  </si>
  <si>
    <t>BC773RB-5</t>
  </si>
  <si>
    <t>H380</t>
  </si>
  <si>
    <t>H450</t>
  </si>
  <si>
    <t>Crawler Dozer (Landfill Compactor) fitted with a fully enclosed ROPS cab, with operating mass of approximately 30,000kg and equipped with a blade with a capacity of approximately 7.0m³. Fitted with a diesel engine, developing not less than 180kW power</t>
  </si>
  <si>
    <t>D85EX-15R</t>
  </si>
  <si>
    <t>Dressta</t>
  </si>
  <si>
    <t>TD-20M LA</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</si>
  <si>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</si>
  <si>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</si>
  <si>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</si>
  <si>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TD-25M LA</t>
  </si>
  <si>
    <t>Crawler Dozer fitted with a fully enclosed ROPS cab, with operating mass of approximately 30,000kg and equipped with a blade with a capacity of approximately 5.0m³. Fitted with a diesel engine, developing not less than 180kW power.</t>
  </si>
  <si>
    <t>TD-20M Extra</t>
  </si>
  <si>
    <t>Crawler Dozer PR746</t>
  </si>
  <si>
    <t>PR746 Crawler Dozer</t>
  </si>
  <si>
    <t>Crawler Dozer fitted with a fully enclosed ROPS cab, with operating mass of approximately 40,000kg and equipped with a blade with a capacity of approximately 9.6m³. Fitted with a diesel engine, developing not less than 250kW power.</t>
  </si>
  <si>
    <t>Liebherr</t>
  </si>
  <si>
    <t>PR756 Litronic</t>
  </si>
  <si>
    <t>TD-25M Extra</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</si>
  <si>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</si>
  <si>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AV490</t>
  </si>
  <si>
    <t>155HD</t>
  </si>
  <si>
    <t>R134a</t>
  </si>
  <si>
    <t>S450</t>
  </si>
  <si>
    <t>SV250B</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</si>
  <si>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</si>
  <si>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TATA Africa Holdings (SA) (Pty) Ltd</t>
  </si>
  <si>
    <t>TATA</t>
  </si>
  <si>
    <t xml:space="preserve">LPT 813 </t>
  </si>
  <si>
    <t xml:space="preserve">TATA LPT 813 </t>
  </si>
  <si>
    <t>Getec Africa cc</t>
  </si>
  <si>
    <t>KZN Bodies Conversions Fabricators (Pty) Ltd</t>
  </si>
  <si>
    <t>Motor Body Constructions (Pty) Ltd</t>
  </si>
  <si>
    <t>LPT 1216</t>
  </si>
  <si>
    <t>TATA LPT 1216</t>
  </si>
  <si>
    <t>LPT 1518</t>
  </si>
  <si>
    <t>TATA LPT 1518</t>
  </si>
  <si>
    <t>LPT 1623</t>
  </si>
  <si>
    <t>TATA LPT 1623</t>
  </si>
  <si>
    <t>Up to 1.5 Ton payload Dropside LCV, Single or Extended cab. Fitted with a petrol/diesel engine, developing not less than 160Nm of Torque.</t>
  </si>
  <si>
    <t>T6.1 Pick Up Single Cab 2.0 TDI 81kW LWB [SJL1E2]</t>
  </si>
  <si>
    <t>SJL1E2</t>
  </si>
  <si>
    <t>Isuzu Motors South Africa</t>
  </si>
  <si>
    <t>Isuzu</t>
  </si>
  <si>
    <t>NLR 150</t>
  </si>
  <si>
    <t>M220NB5</t>
  </si>
  <si>
    <t>Toyota SA Motors Pty.Ltd.</t>
  </si>
  <si>
    <t>Hino 200 310</t>
  </si>
  <si>
    <t>FH2</t>
  </si>
  <si>
    <t>MBC/KHOLEKA/BHUBESI</t>
  </si>
  <si>
    <t>Up to 1.5 Ton payload Dropside LCV, Double cab. Fitted with a petrol/diesel engine, developing not less than 160Nm of Torque.</t>
  </si>
  <si>
    <t>T6.1 Pick Up Double Cab 2.0 TDI 81kW LWB [SJD1E2]</t>
  </si>
  <si>
    <t>SJD1E2</t>
  </si>
  <si>
    <t>NMR 250 AMT Crew Cab</t>
  </si>
  <si>
    <t>M220NB9</t>
  </si>
  <si>
    <t>T6.1 Pick Up Double Cab 2.0 BiTDI 146kW LWB 4MOTION® DSG [SJD1M9]</t>
  </si>
  <si>
    <t>SJD1M9</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</si>
  <si>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</si>
  <si>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FAW</t>
  </si>
  <si>
    <t>HYDRO PLANT</t>
  </si>
  <si>
    <t>MBC</t>
  </si>
  <si>
    <t>PILFINGER</t>
  </si>
  <si>
    <t>FE4-130</t>
  </si>
  <si>
    <t>Rapid</t>
  </si>
  <si>
    <t>NMR 250</t>
  </si>
  <si>
    <t>M220NB6</t>
  </si>
  <si>
    <t>Kanu</t>
  </si>
  <si>
    <t>NMR 250 AMT</t>
  </si>
  <si>
    <t>M220NB7</t>
  </si>
  <si>
    <t>BTS</t>
  </si>
  <si>
    <t>Hino 300 614 SWB MT</t>
  </si>
  <si>
    <t>EU3</t>
  </si>
  <si>
    <t>Hino 300 614 SWB AT</t>
  </si>
  <si>
    <t>EV3</t>
  </si>
  <si>
    <t>FE6-109 TD MT</t>
  </si>
  <si>
    <t>FE84PE6SRBJ2</t>
  </si>
  <si>
    <t>MUDZI Palfinger JV (PTY) LTD</t>
  </si>
  <si>
    <t>Nqola Emasondosondo Consulting (Pty) Ltd</t>
  </si>
  <si>
    <t>UD</t>
  </si>
  <si>
    <t>KUZER RKE150</t>
  </si>
  <si>
    <t>D04</t>
  </si>
  <si>
    <t>PTB</t>
  </si>
  <si>
    <t>Tshwane Wheels</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</si>
  <si>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</si>
  <si>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LPT 813</t>
  </si>
  <si>
    <t>NTW Truck Bodies (Pty) Ltd</t>
  </si>
  <si>
    <t>Tshimologo Truck &amp; Trailer cc</t>
  </si>
  <si>
    <t>Multiservice Engineering</t>
  </si>
  <si>
    <t>Kholeka Engineering (Pty) Ltd</t>
  </si>
  <si>
    <t>Bhubesi Industries (Pty) Ltd</t>
  </si>
  <si>
    <t>Serco Solutions (Pty) Ltd</t>
  </si>
  <si>
    <t>FAW8.140FL</t>
  </si>
  <si>
    <t>ROADHOG</t>
  </si>
  <si>
    <t>FE7-136 TD</t>
  </si>
  <si>
    <t>747 Truck Bodies</t>
  </si>
  <si>
    <t>STT</t>
  </si>
  <si>
    <t>HIAB</t>
  </si>
  <si>
    <t>NPR 400</t>
  </si>
  <si>
    <t>M220NF1</t>
  </si>
  <si>
    <t>RKE150 FC 4X2 MTM (D04)</t>
  </si>
  <si>
    <t>NPR 400 AMT</t>
  </si>
  <si>
    <t>M220NF2</t>
  </si>
  <si>
    <t>NPR 400 AMT EURO5</t>
  </si>
  <si>
    <t>M220NC7</t>
  </si>
  <si>
    <t>Hino 300 714 SWB MT</t>
  </si>
  <si>
    <t>EX3</t>
  </si>
  <si>
    <t>FE7-136 TD MT</t>
  </si>
  <si>
    <t>FE85PG6SRBJ1</t>
  </si>
  <si>
    <t>Hino 300 714 SWB AT</t>
  </si>
  <si>
    <t>EY3</t>
  </si>
  <si>
    <t>Ex-8 LWB C/C</t>
  </si>
  <si>
    <t>QTE</t>
  </si>
  <si>
    <t>70C15 E3</t>
  </si>
  <si>
    <t>747 TRUCK BODIES</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</si>
  <si>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</si>
  <si>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FE7-150AMT</t>
  </si>
  <si>
    <t>TFM</t>
  </si>
  <si>
    <t>Merafe Holdings (PTY) LTD</t>
  </si>
  <si>
    <t xml:space="preserve">UD Trucks </t>
  </si>
  <si>
    <t>Kuzer RKE150</t>
  </si>
  <si>
    <t>RapidTruck Bodies</t>
  </si>
  <si>
    <t xml:space="preserve">RKE150 FC 4X2 MTM </t>
  </si>
  <si>
    <t>Hino 300 816 SWB AT</t>
  </si>
  <si>
    <t>FB3</t>
  </si>
  <si>
    <t>FECX1HR4SBJ3</t>
  </si>
  <si>
    <t>600SA</t>
  </si>
  <si>
    <t>Hino 300 816 SWB AT CC</t>
  </si>
  <si>
    <t>FF3</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</si>
  <si>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</si>
  <si>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FAW15.180FL</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</si>
  <si>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</si>
  <si>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FI12-170</t>
  </si>
  <si>
    <t>NQR 500 LWB</t>
  </si>
  <si>
    <t>M220ND0a</t>
  </si>
  <si>
    <t>NQR 500 LWB AMT</t>
  </si>
  <si>
    <t>M220ND1a</t>
  </si>
  <si>
    <t>MWS</t>
  </si>
  <si>
    <t xml:space="preserve">FA9-137 L </t>
  </si>
  <si>
    <t>FAV1PK1RBSA</t>
  </si>
  <si>
    <t>FRR 600 AMT</t>
  </si>
  <si>
    <t>M220FJ2</t>
  </si>
  <si>
    <t>FRR 550</t>
  </si>
  <si>
    <t>M220FJ4</t>
  </si>
  <si>
    <t>FRR 600 AMT EURO5</t>
  </si>
  <si>
    <t>M220FJ3</t>
  </si>
  <si>
    <t>Hino 300 916 LWB AT CC</t>
  </si>
  <si>
    <t>FG3</t>
  </si>
  <si>
    <t xml:space="preserve">Croner MKE 210 </t>
  </si>
  <si>
    <t>H22</t>
  </si>
  <si>
    <t xml:space="preserve">MKE 210 FC MTM </t>
  </si>
  <si>
    <t>MKE 210 FC ATM</t>
  </si>
  <si>
    <t>H40</t>
  </si>
  <si>
    <t>EUROCARGO</t>
  </si>
  <si>
    <t>ML 140E22-E3</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</si>
  <si>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</si>
  <si>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</si>
  <si>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Bhubesi</t>
  </si>
  <si>
    <t>FJ16-230S</t>
  </si>
  <si>
    <t>EICHER</t>
  </si>
  <si>
    <t>PRO6016</t>
  </si>
  <si>
    <t>Pro6016 LWB</t>
  </si>
  <si>
    <t>EICHER PRO6016 LWB</t>
  </si>
  <si>
    <t>FSR 800</t>
  </si>
  <si>
    <t>M220FJ5</t>
  </si>
  <si>
    <t>FSR 800 AMT</t>
  </si>
  <si>
    <t>M220FJ6</t>
  </si>
  <si>
    <t>FTR 850</t>
  </si>
  <si>
    <t>M220FK0</t>
  </si>
  <si>
    <t>Hino 500 1326 FC</t>
  </si>
  <si>
    <t>FTR 850 AMT</t>
  </si>
  <si>
    <t>M220FK1</t>
  </si>
  <si>
    <t>FTR 850 AMT EURO5</t>
  </si>
  <si>
    <t>M220FK2</t>
  </si>
  <si>
    <t>LKE 210 FC ATM</t>
  </si>
  <si>
    <t>H44</t>
  </si>
  <si>
    <t xml:space="preserve">Croner LKE 210 </t>
  </si>
  <si>
    <t>H39 - PKE 280 FC SR AMT, 4x2 (Recovery) - H35</t>
  </si>
  <si>
    <t>H39</t>
  </si>
  <si>
    <t>Croner PKE 250</t>
  </si>
  <si>
    <t>H30</t>
  </si>
  <si>
    <t>H60 - LKE 210 FC SR ATM, 4x2, Eu5</t>
  </si>
  <si>
    <t>H60</t>
  </si>
  <si>
    <t>H33 - PKE 280 FC SR MTM, 4x2</t>
  </si>
  <si>
    <t>H33</t>
  </si>
  <si>
    <t>H50 - PKE 250 DT SR ATM, 4x2, Eu5 - H28</t>
  </si>
  <si>
    <t>H50</t>
  </si>
  <si>
    <t>FJ16-230 L</t>
  </si>
  <si>
    <t>FJX4WP1RBSA</t>
  </si>
  <si>
    <t>H51 - PKE 250 FC SR ATM, 4x2, Eu5 - H30</t>
  </si>
  <si>
    <t>H51</t>
  </si>
  <si>
    <t>LKE 210</t>
  </si>
  <si>
    <t>PKE 250 FC SR ATM, 4x2</t>
  </si>
  <si>
    <t>H57</t>
  </si>
  <si>
    <t>H32 - PKE 280 TT SR ATM, 4x2</t>
  </si>
  <si>
    <t>H32</t>
  </si>
  <si>
    <t>PKE 250 FC SR ATM AS, 4x2</t>
  </si>
  <si>
    <t>H31</t>
  </si>
  <si>
    <t>FAW15.220FL (JK6)</t>
  </si>
  <si>
    <t>H53 - PKE 280 FC SR ATM, 4x2, Eu5 - H35</t>
  </si>
  <si>
    <t>H53</t>
  </si>
  <si>
    <t>H59 - PDE 280 FC SR AMT, 6x2, Eu5</t>
  </si>
  <si>
    <t>H59</t>
  </si>
  <si>
    <t>PKE 250 FC SR MTM, 4x2</t>
  </si>
  <si>
    <t>H29</t>
  </si>
  <si>
    <t>H38 - PKE 250 FC SR MTM, 4x2 (Compactor)</t>
  </si>
  <si>
    <t>H38</t>
  </si>
  <si>
    <t>H37 - PKE 250 FC SR ATM, 4x2 (Compactor)</t>
  </si>
  <si>
    <t>H37</t>
  </si>
  <si>
    <t>H35 - PKE 280 FC SR ATM, 4x2</t>
  </si>
  <si>
    <t>H35</t>
  </si>
  <si>
    <t>H36 - PKE 280 FC SR ATM AS, 4x2</t>
  </si>
  <si>
    <t>H36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</si>
  <si>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</si>
  <si>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E51 - CWE 370 FC SR AMT, 6x4</t>
  </si>
  <si>
    <t>E51</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</si>
  <si>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</si>
  <si>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FJ26-280C</t>
  </si>
  <si>
    <t>FAW28.290FL (J5N)</t>
  </si>
  <si>
    <t>Daewoo</t>
  </si>
  <si>
    <t>K7CEF</t>
  </si>
  <si>
    <t>Daewoo K7CEF</t>
  </si>
  <si>
    <t>Qwester CWE 330</t>
  </si>
  <si>
    <t>E24</t>
  </si>
  <si>
    <t>E26 - CWE 370 FC SR MTM, 6x4</t>
  </si>
  <si>
    <t>E26</t>
  </si>
  <si>
    <t>Qwester CWE 370</t>
  </si>
  <si>
    <t>FXZ 26-360</t>
  </si>
  <si>
    <t>M180FB5</t>
  </si>
  <si>
    <t>E25 - CWE 370 DT SR MTM, 6x4</t>
  </si>
  <si>
    <t>E25</t>
  </si>
  <si>
    <t>Hino 500 2836 6x4  FC</t>
  </si>
  <si>
    <t>DU5</t>
  </si>
  <si>
    <t>QUESTER CWE330</t>
  </si>
  <si>
    <t>E44</t>
  </si>
  <si>
    <t>FXZ 26-360 AUTO</t>
  </si>
  <si>
    <t>M180FC1</t>
  </si>
  <si>
    <t>FXZ 26-350 AUTO EURO5</t>
  </si>
  <si>
    <t>M180FC2</t>
  </si>
  <si>
    <t>CWE 460 FC SR AMT, 6x4 Retarder, Eu5</t>
  </si>
  <si>
    <t>E88</t>
  </si>
  <si>
    <t>E45</t>
  </si>
  <si>
    <t>E45 - CWE 370 FC SR ATM, 6x4 (Compactor)-Retarder</t>
  </si>
  <si>
    <t>HYVA</t>
  </si>
  <si>
    <t>E82 - CWE 370 FC SR ATM, 6x4 (Compactor)-Retarder, Eu5</t>
  </si>
  <si>
    <t>E82</t>
  </si>
  <si>
    <t>E23 - CWE 330 DT SR MTM, 6x4</t>
  </si>
  <si>
    <t>E23</t>
  </si>
  <si>
    <t>E24 - CWE 330 FC SR MTM, 6x4</t>
  </si>
  <si>
    <t>E41</t>
  </si>
  <si>
    <t>E44 - CWE 330 FC SR ATM, 6x4 (Compactor)-Retarder</t>
  </si>
  <si>
    <t>E48 - CWE 330 DT SR ATM, 6x4 Retarder</t>
  </si>
  <si>
    <t>E48</t>
  </si>
  <si>
    <t>E52 - CWE 440 FC SR AMT, 6x4 Retarder</t>
  </si>
  <si>
    <t>E52</t>
  </si>
  <si>
    <t>E81 - CWE 330 FC SR ATM, 6x4 (Compactor)-Retarder, Eu5</t>
  </si>
  <si>
    <t>E81</t>
  </si>
  <si>
    <t>E46 - CWE 370 DT SR ATM, 6x4 Retarder</t>
  </si>
  <si>
    <t>E46</t>
  </si>
  <si>
    <t>T-WAY</t>
  </si>
  <si>
    <t>AD380T43H</t>
  </si>
  <si>
    <t>SMITH CAPITAL</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</si>
  <si>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</si>
  <si>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FTS 750 LWB 4X4</t>
  </si>
  <si>
    <t>M220FJ9a</t>
  </si>
  <si>
    <t>FTS 750 LWB 4X4 SWA</t>
  </si>
  <si>
    <t>M220FL6a</t>
  </si>
  <si>
    <t>EUROCARGO 4X4</t>
  </si>
  <si>
    <t>ML 150E24-E3 WS</t>
  </si>
  <si>
    <t>AD190T43W H</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</si>
  <si>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</si>
  <si>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PKE250</t>
  </si>
  <si>
    <t>MERCEDES-BENZ</t>
  </si>
  <si>
    <t>Arocs 1836 AE/45</t>
  </si>
  <si>
    <t>4 Ton payload Areal Platform Truck with dual rear wheels with GVM not less than 7,500kg. Fitted with a diesel engine developing not less than 350Nm of Torque. with single cab and/or crew cab (As per specification) 12 Meter reach</t>
  </si>
  <si>
    <t>FA3</t>
  </si>
  <si>
    <t>FE7-136</t>
  </si>
  <si>
    <t>Challenger</t>
  </si>
  <si>
    <t>HIAB SA (Pty) Ltd</t>
  </si>
  <si>
    <t>REFUTECH</t>
  </si>
  <si>
    <t>Smith Capital Euipment (Pty) Ltd</t>
  </si>
  <si>
    <t>Powerstar</t>
  </si>
  <si>
    <t>FT5 M4</t>
  </si>
  <si>
    <t>Ithemba Truck Bodies/Mudzi Palfinger</t>
  </si>
  <si>
    <t>4 Ton payload Areal Platform Truck with dual rear wheels with GVM not less than 7,500kg. Fitted with a diesel engine developing not less than 350Nm of Torque. with double cab NOT crew cab (As per specification) 12 Meter reach</t>
  </si>
  <si>
    <t>FE8-150 AMT DC</t>
  </si>
  <si>
    <t>NPR 400 AMT Crew Cab</t>
  </si>
  <si>
    <t>M220NC8</t>
  </si>
  <si>
    <t>FE8-150 TF AMT DC</t>
  </si>
  <si>
    <t>FECX1KR3WBJ3</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</si>
  <si>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</si>
  <si>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FAW15.180FD</t>
  </si>
  <si>
    <t>EICHER PRO 6016 SWB</t>
  </si>
  <si>
    <t>PRO6016T</t>
  </si>
  <si>
    <t>Pro6016</t>
  </si>
  <si>
    <t>FTR 850 SWB</t>
  </si>
  <si>
    <t>M220FL2</t>
  </si>
  <si>
    <t>FTR 850 SWB AMT</t>
  </si>
  <si>
    <t>M220FK1a</t>
  </si>
  <si>
    <t>FTR 850 SWB AMT EURO5</t>
  </si>
  <si>
    <t>M220FK2a</t>
  </si>
  <si>
    <t>FJX4WL1RBSA</t>
  </si>
  <si>
    <t>Hino 500 1627 Tipper</t>
  </si>
  <si>
    <t>DH5</t>
  </si>
  <si>
    <t>PKE 250 DT SR ATM, 4x2</t>
  </si>
  <si>
    <t>H28</t>
  </si>
  <si>
    <t>Palfinger</t>
  </si>
  <si>
    <t>FVR 900 SWB</t>
  </si>
  <si>
    <t>M220FK4a</t>
  </si>
  <si>
    <t>ML 180E24-E3 K</t>
  </si>
  <si>
    <r>
      <t>10.0m³ capacity Tipper Truck with dual rear wheels on tandem axles,</t>
    </r>
    <r>
      <rPr>
        <b/>
        <sz val="11"/>
        <rFont val="Arial Narrow"/>
        <family val="2"/>
      </rPr>
      <t xml:space="preserve"> 6x4 Driving Axle</t>
    </r>
    <r>
      <rPr>
        <sz val="11"/>
        <rFont val="Arial Narrow"/>
        <family val="2"/>
      </rPr>
      <t xml:space="preserve"> with GVM not less than 24,000kg. Fitted with a diesel engine developing not less than 1,100Nm of Torque and AUTOMATIC Transmission. Steel Tipper Load Body at least 4,200mm x 2,600mm x 990mm. (As per specification). With optional electric hydraulic system to be supplied by manufacturer.</t>
    </r>
  </si>
  <si>
    <t>Original Equipment</t>
  </si>
  <si>
    <t>Hino 700 2841 AMT 6X4 Tip</t>
  </si>
  <si>
    <t>EQ7</t>
  </si>
  <si>
    <r>
      <t>10.0m³ capacity Tipper Truck with dual rear wheels on tandem axles,</t>
    </r>
    <r>
      <rPr>
        <b/>
        <sz val="11"/>
        <color theme="1"/>
        <rFont val="Arial Narrow"/>
        <family val="2"/>
      </rPr>
      <t xml:space="preserve"> 6x4 Driving Axle</t>
    </r>
    <r>
      <rPr>
        <sz val="11"/>
        <color theme="1"/>
        <rFont val="Arial Narrow"/>
        <family val="2"/>
      </rPr>
      <t xml:space="preserve"> with GVM not less than 24,000kg. Fitted with a diesel engine developing not less than 1,100Nm of Torque and AUTOMATIC Transmission. Steel Tipper Load Body at least 4,200mm x 2,600mm x 990mm. (As per specification). With optional electric hydraulic system to be supplied by manufacturer.</t>
    </r>
  </si>
  <si>
    <t>K5DEF CC</t>
  </si>
  <si>
    <t>Daewoo K5DEF CC</t>
  </si>
  <si>
    <t>FXZ 26-360 SWB AUTO</t>
  </si>
  <si>
    <t>M180FC1a</t>
  </si>
  <si>
    <t>FXZ 26-350 SWB AUTO EURO5</t>
  </si>
  <si>
    <t>M180FC2a</t>
  </si>
  <si>
    <t>Quester CWE 330</t>
  </si>
  <si>
    <t>Arocs 3336K</t>
  </si>
  <si>
    <t>CWE 370 DT SR ATM, 6x4 Retarder</t>
  </si>
  <si>
    <t>Quester CWE 370</t>
  </si>
  <si>
    <r>
      <t xml:space="preserve">10.0m³ capacity Rock Dumper Body – Tipper Truck with dual rear wheels on tandem axles, </t>
    </r>
    <r>
      <rPr>
        <b/>
        <sz val="11"/>
        <rFont val="Arial Narrow"/>
        <family val="2"/>
      </rPr>
      <t xml:space="preserve">6x4 Driving Axle </t>
    </r>
    <r>
      <rPr>
        <sz val="11"/>
        <rFont val="Arial Narrow"/>
        <family val="2"/>
      </rPr>
      <t>with GVM not less than 24,000kg. Fitted with a diesel engine developing not less than 1,100Nm of Torque and AUTOMATIC Transmission. Steel Tipper Load Body at least 4,200mm x 2,600mm x 990mm. (As per specification). With optional electric hydraulic system to be supplied by manufacturer.</t>
    </r>
  </si>
  <si>
    <r>
      <t xml:space="preserve">10.0m³ capacity Rock Dumper Body – Tipper Truck with dual rear wheels on tandem axles, </t>
    </r>
    <r>
      <rPr>
        <b/>
        <sz val="11"/>
        <color theme="1"/>
        <rFont val="Arial Narrow"/>
        <family val="2"/>
      </rPr>
      <t xml:space="preserve">6x4 Driving Axle </t>
    </r>
    <r>
      <rPr>
        <sz val="11"/>
        <color theme="1"/>
        <rFont val="Arial Narrow"/>
        <family val="2"/>
      </rPr>
      <t>with GVM not less than 24,000kg. Fitted with a diesel engine developing not less than 1,100Nm of Torque and AUTOMATIC Transmission. Steel Tipper Load Body at least 4,200mm x 2,600mm x 990mm. (As per specification). With optional electric hydraulic system to be supplied by manufacturer.</t>
    </r>
  </si>
  <si>
    <t xml:space="preserve">FJ26-280C </t>
  </si>
  <si>
    <t>CGE 370 FC SR AMT, 8x4 Retarder</t>
  </si>
  <si>
    <t>E56</t>
  </si>
  <si>
    <t>CGE 440 FC SR AMT, 8x4 Retarder &amp; Hub-Red</t>
  </si>
  <si>
    <t>E57m</t>
  </si>
  <si>
    <t>CWE 330 DT SR ATM, 6x4 Retarder</t>
  </si>
  <si>
    <t>E57</t>
  </si>
  <si>
    <t>E57C</t>
  </si>
  <si>
    <r>
      <t xml:space="preserve">6,000-liter Water Tanker Truck </t>
    </r>
    <r>
      <rPr>
        <b/>
        <sz val="11"/>
        <rFont val="Arial Narrow"/>
        <family val="2"/>
      </rPr>
      <t>FOR CONSTRUCTION</t>
    </r>
    <r>
      <rPr>
        <sz val="11"/>
        <rFont val="Arial Narrow"/>
        <family val="2"/>
      </rPr>
      <t xml:space="preserve">, with dual rear wheels with GVM not less than 13,500kg, </t>
    </r>
    <r>
      <rPr>
        <b/>
        <sz val="11"/>
        <rFont val="Arial Narrow"/>
        <family val="2"/>
      </rPr>
      <t>Short wheel base chassis</t>
    </r>
    <r>
      <rPr>
        <sz val="11"/>
        <rFont val="Arial Narrow"/>
        <family val="2"/>
      </rPr>
      <t>. Fitted with a diesel engine developing not less than 650Nm of Torque. Elliptical Tank Body with Hydrostatic system. (As per specification).</t>
    </r>
  </si>
  <si>
    <r>
      <t xml:space="preserve">6,000-liter Water Tanker Truck </t>
    </r>
    <r>
      <rPr>
        <b/>
        <sz val="11"/>
        <color theme="1"/>
        <rFont val="Arial Narrow"/>
        <family val="2"/>
      </rPr>
      <t>FOR CONSTRUCTION</t>
    </r>
    <r>
      <rPr>
        <sz val="11"/>
        <color theme="1"/>
        <rFont val="Arial Narrow"/>
        <family val="2"/>
      </rPr>
      <t xml:space="preserve">, with dual rear wheels with GVM not less than 13,500kg, </t>
    </r>
    <r>
      <rPr>
        <b/>
        <sz val="11"/>
        <color theme="1"/>
        <rFont val="Arial Narrow"/>
        <family val="2"/>
      </rPr>
      <t>Short wheel base chassis</t>
    </r>
    <r>
      <rPr>
        <sz val="11"/>
        <color theme="1"/>
        <rFont val="Arial Narrow"/>
        <family val="2"/>
      </rPr>
      <t>. Fitted with a diesel engine developing not less than 650Nm of Torque. Elliptical Tank Body with Hydrostatic system. (As per specification).</t>
    </r>
  </si>
  <si>
    <t>FJ16-230L</t>
  </si>
  <si>
    <t>PRO6016 SWB</t>
  </si>
  <si>
    <t>Pro6016 SWB</t>
  </si>
  <si>
    <t>FSR 800 SWB</t>
  </si>
  <si>
    <t>M220FL1</t>
  </si>
  <si>
    <t>Hino 500 1326 Tipper</t>
  </si>
  <si>
    <t>5AU</t>
  </si>
  <si>
    <t>FSR 800 SWB AMT</t>
  </si>
  <si>
    <t>M220FJ6a</t>
  </si>
  <si>
    <t>H39 - PKE 280 FC SR AMT, 4x2 (Recovery)</t>
  </si>
  <si>
    <t>H50 - PKE 250 DT SR ATM, 4x2, Eu5</t>
  </si>
  <si>
    <t>H51 - PKE 250 FC SR ATM, 4x2, Eu5</t>
  </si>
  <si>
    <t>H57 - PKE 250 FC SR ATM, 4x2, Eu5 (Compactor)</t>
  </si>
  <si>
    <t>H53 - PKE 280 FC SR ATM, 4x2, Eu5</t>
  </si>
  <si>
    <t>Croner PKE 280</t>
  </si>
  <si>
    <t>ML 160E24-E3</t>
  </si>
  <si>
    <r>
      <t>6,000-liter Water Tanker Truck</t>
    </r>
    <r>
      <rPr>
        <b/>
        <sz val="11"/>
        <rFont val="Arial Narrow"/>
        <family val="2"/>
      </rPr>
      <t xml:space="preserve"> FOR DRINKING WATER</t>
    </r>
    <r>
      <rPr>
        <sz val="11"/>
        <rFont val="Arial Narrow"/>
        <family val="2"/>
      </rPr>
      <t xml:space="preserve">, with dual rear wheels with GVM not less than 13,500kg, </t>
    </r>
    <r>
      <rPr>
        <b/>
        <sz val="11"/>
        <rFont val="Arial Narrow"/>
        <family val="2"/>
      </rPr>
      <t>Short wheel base</t>
    </r>
    <r>
      <rPr>
        <sz val="11"/>
        <rFont val="Arial Narrow"/>
        <family val="2"/>
      </rPr>
      <t xml:space="preserve"> chassis. Fitted with a diesel engine developing not less than 650Nm of Torque. Elliptical Tank Body with Hydrostatic system. (As per specification).</t>
    </r>
  </si>
  <si>
    <r>
      <t>6,000-liter Water Tanker Truck</t>
    </r>
    <r>
      <rPr>
        <b/>
        <sz val="11"/>
        <color theme="1"/>
        <rFont val="Arial Narrow"/>
        <family val="2"/>
      </rPr>
      <t xml:space="preserve"> FOR DRINKING WATER</t>
    </r>
    <r>
      <rPr>
        <sz val="11"/>
        <color theme="1"/>
        <rFont val="Arial Narrow"/>
        <family val="2"/>
      </rPr>
      <t xml:space="preserve">, with dual rear wheels with GVM not less than 13,500kg, </t>
    </r>
    <r>
      <rPr>
        <b/>
        <sz val="11"/>
        <color theme="1"/>
        <rFont val="Arial Narrow"/>
        <family val="2"/>
      </rPr>
      <t>Short wheel base</t>
    </r>
    <r>
      <rPr>
        <sz val="11"/>
        <color theme="1"/>
        <rFont val="Arial Narrow"/>
        <family val="2"/>
      </rPr>
      <t xml:space="preserve"> chassis. Fitted with a diesel engine developing not less than 650Nm of Torque. Elliptical Tank Body with Hydrostatic system. (As per specification).</t>
    </r>
  </si>
  <si>
    <t>747 Truck Bodies/ DG5</t>
  </si>
  <si>
    <t xml:space="preserve">RT57-03-03-02 </t>
  </si>
  <si>
    <t>FT10 M4 4x2</t>
  </si>
  <si>
    <t>HyVA</t>
  </si>
  <si>
    <r>
      <t xml:space="preserve">12,000-liter Water Tanker Truck </t>
    </r>
    <r>
      <rPr>
        <b/>
        <sz val="11"/>
        <rFont val="Arial Narrow"/>
        <family val="2"/>
      </rPr>
      <t>FOR CONSTRUCTION</t>
    </r>
    <r>
      <rPr>
        <sz val="11"/>
        <rFont val="Arial Narrow"/>
        <family val="2"/>
      </rPr>
      <t xml:space="preserve">, with dual rear wheels on tandem axles, </t>
    </r>
    <r>
      <rPr>
        <b/>
        <sz val="11"/>
        <rFont val="Arial Narrow"/>
        <family val="2"/>
      </rPr>
      <t>6x4 Driving Axle</t>
    </r>
    <r>
      <rPr>
        <sz val="11"/>
        <rFont val="Arial Narrow"/>
        <family val="2"/>
      </rPr>
      <t xml:space="preserve"> with GVM not less than 24,000kg, </t>
    </r>
    <r>
      <rPr>
        <b/>
        <sz val="11"/>
        <rFont val="Arial Narrow"/>
        <family val="2"/>
      </rPr>
      <t>Short wheel base chassis</t>
    </r>
    <r>
      <rPr>
        <sz val="11"/>
        <rFont val="Arial Narrow"/>
        <family val="2"/>
      </rPr>
      <t>. Fitted with a diesel engine developing not less than 1,100Nm of Torque and AUTOMATIC Transmission. Elliptical Tank Body with Hydrostatic system. (As per specification).</t>
    </r>
  </si>
  <si>
    <t>Prima 2528K CC</t>
  </si>
  <si>
    <t>TATA Prima 2528K CC</t>
  </si>
  <si>
    <r>
      <t xml:space="preserve">12,000-liter Water Tanker Truck </t>
    </r>
    <r>
      <rPr>
        <b/>
        <sz val="11"/>
        <color theme="1"/>
        <rFont val="Arial Narrow"/>
        <family val="2"/>
      </rPr>
      <t>FOR CONSTRUCTION</t>
    </r>
    <r>
      <rPr>
        <sz val="11"/>
        <color theme="1"/>
        <rFont val="Arial Narrow"/>
        <family val="2"/>
      </rPr>
      <t xml:space="preserve">, with dual rear wheels on tandem axles, </t>
    </r>
    <r>
      <rPr>
        <b/>
        <sz val="11"/>
        <color theme="1"/>
        <rFont val="Arial Narrow"/>
        <family val="2"/>
      </rPr>
      <t>6x4 Driving Axle</t>
    </r>
    <r>
      <rPr>
        <sz val="11"/>
        <color theme="1"/>
        <rFont val="Arial Narrow"/>
        <family val="2"/>
      </rPr>
      <t xml:space="preserve"> with GVM not less than 24,000kg, </t>
    </r>
    <r>
      <rPr>
        <b/>
        <sz val="11"/>
        <color theme="1"/>
        <rFont val="Arial Narrow"/>
        <family val="2"/>
      </rPr>
      <t>Short wheel base chassis</t>
    </r>
    <r>
      <rPr>
        <sz val="11"/>
        <color theme="1"/>
        <rFont val="Arial Narrow"/>
        <family val="2"/>
      </rPr>
      <t>. Fitted with a diesel engine developing not less than 1,100Nm of Torque and AUTOMATIC Transmission. Elliptical Tank Body with Hydrostatic system. (As per specification).</t>
    </r>
  </si>
  <si>
    <t>Hino 700 2841 AMT 6X4 FC</t>
  </si>
  <si>
    <t>ER7</t>
  </si>
  <si>
    <t>DAEWOO K7CEF</t>
  </si>
  <si>
    <t xml:space="preserve">QUESTER CWE330 </t>
  </si>
  <si>
    <r>
      <t xml:space="preserve">12,000-liter Water Tanker Truck </t>
    </r>
    <r>
      <rPr>
        <b/>
        <sz val="11"/>
        <rFont val="Arial Narrow"/>
        <family val="2"/>
      </rPr>
      <t>FOR DRINKING WATER</t>
    </r>
    <r>
      <rPr>
        <sz val="11"/>
        <rFont val="Arial Narrow"/>
        <family val="2"/>
      </rPr>
      <t xml:space="preserve">, with dual rear wheels on tandem axles, </t>
    </r>
    <r>
      <rPr>
        <b/>
        <sz val="11"/>
        <rFont val="Arial Narrow"/>
        <family val="2"/>
      </rPr>
      <t>6x4 Driving Axle</t>
    </r>
    <r>
      <rPr>
        <sz val="11"/>
        <rFont val="Arial Narrow"/>
        <family val="2"/>
      </rPr>
      <t xml:space="preserve"> with GVM not less than 24,000kg, </t>
    </r>
    <r>
      <rPr>
        <b/>
        <sz val="11"/>
        <rFont val="Arial Narrow"/>
        <family val="2"/>
      </rPr>
      <t>Short wheel base chassis</t>
    </r>
    <r>
      <rPr>
        <sz val="11"/>
        <rFont val="Arial Narrow"/>
        <family val="2"/>
      </rPr>
      <t>. Fitted with a diesel engine developing not less than 1,100Nm of Torque and AUTOMATIC Transmission. Elliptical Tank Body with Hydrostatic system. (As per specification).</t>
    </r>
  </si>
  <si>
    <r>
      <t xml:space="preserve">12,000-liter Water Tanker Truck </t>
    </r>
    <r>
      <rPr>
        <b/>
        <sz val="11"/>
        <color theme="1"/>
        <rFont val="Arial Narrow"/>
        <family val="2"/>
      </rPr>
      <t>FOR DRINKING WATER</t>
    </r>
    <r>
      <rPr>
        <sz val="11"/>
        <color theme="1"/>
        <rFont val="Arial Narrow"/>
        <family val="2"/>
      </rPr>
      <t xml:space="preserve">, with dual rear wheels on tandem axles, </t>
    </r>
    <r>
      <rPr>
        <b/>
        <sz val="11"/>
        <color theme="1"/>
        <rFont val="Arial Narrow"/>
        <family val="2"/>
      </rPr>
      <t>6x4 Driving Axle</t>
    </r>
    <r>
      <rPr>
        <sz val="11"/>
        <color theme="1"/>
        <rFont val="Arial Narrow"/>
        <family val="2"/>
      </rPr>
      <t xml:space="preserve"> with GVM not less than 24,000kg, </t>
    </r>
    <r>
      <rPr>
        <b/>
        <sz val="11"/>
        <color theme="1"/>
        <rFont val="Arial Narrow"/>
        <family val="2"/>
      </rPr>
      <t>Short wheel base chassis</t>
    </r>
    <r>
      <rPr>
        <sz val="11"/>
        <color theme="1"/>
        <rFont val="Arial Narrow"/>
        <family val="2"/>
      </rPr>
      <t>. Fitted with a diesel engine developing not less than 1,100Nm of Torque and AUTOMATIC Transmission. Elliptical Tank Body with Hydrostatic system. (As per specification).</t>
    </r>
  </si>
  <si>
    <r>
      <t xml:space="preserve">18,000-liter Water Tanker Truck, FOR CONSTRUCTION, with dual rear wheels on tandem axles, </t>
    </r>
    <r>
      <rPr>
        <b/>
        <sz val="11"/>
        <rFont val="Arial Narrow"/>
        <family val="2"/>
      </rPr>
      <t>8x4 Driving Axle</t>
    </r>
    <r>
      <rPr>
        <sz val="11"/>
        <rFont val="Arial Narrow"/>
        <family val="2"/>
      </rPr>
      <t xml:space="preserve"> with GVM not less than 26,000kg. Fitted with a diesel engine developing not less than 1,400Nm of Torque and AUTOMATIC Transmission. Elliptical Tank Body with Hydrostatic system. (As per specification).</t>
    </r>
  </si>
  <si>
    <r>
      <t xml:space="preserve">18,000-liter Water Tanker Truck, FOR CONSTRUCTION, with dual rear wheels on tandem axles, </t>
    </r>
    <r>
      <rPr>
        <b/>
        <sz val="11"/>
        <color theme="1"/>
        <rFont val="Arial Narrow"/>
        <family val="2"/>
      </rPr>
      <t>8x4 Driving Axle</t>
    </r>
    <r>
      <rPr>
        <sz val="11"/>
        <color theme="1"/>
        <rFont val="Arial Narrow"/>
        <family val="2"/>
      </rPr>
      <t xml:space="preserve"> with GVM not less than 26,000kg. Fitted with a diesel engine developing not less than 1,400Nm of Torque and AUTOMATIC Transmission. Elliptical Tank Body with Hydrostatic system. (As per specification).</t>
    </r>
  </si>
  <si>
    <t>UD trucks</t>
  </si>
  <si>
    <t>Quester CGE 370</t>
  </si>
  <si>
    <t>Quester CGE 440</t>
  </si>
  <si>
    <t>FYH 33-360 8X4 MIXER AUTO</t>
  </si>
  <si>
    <t>M180FE5</t>
  </si>
  <si>
    <t>FYH 33-350 8X4 MIXER AUTO EURO5</t>
  </si>
  <si>
    <t>M180FN3</t>
  </si>
  <si>
    <t>Arocs 3236</t>
  </si>
  <si>
    <t>Arocs 4152</t>
  </si>
  <si>
    <t>Prima 3338 CC</t>
  </si>
  <si>
    <t>TATA Prima 3338 CC</t>
  </si>
  <si>
    <t>Arocs 3236B/51</t>
  </si>
  <si>
    <t>964.330</t>
  </si>
  <si>
    <t>747 Truck Bodies (PTY) LTD</t>
  </si>
  <si>
    <r>
      <t xml:space="preserve">18,000-liter Water Tanker Truck FOR DRINKING WATER, with dual rear wheels on tandem axles, </t>
    </r>
    <r>
      <rPr>
        <b/>
        <sz val="11"/>
        <rFont val="Arial Narrow"/>
        <family val="2"/>
      </rPr>
      <t>8x4 Driving Axle</t>
    </r>
    <r>
      <rPr>
        <sz val="11"/>
        <rFont val="Arial Narrow"/>
        <family val="2"/>
      </rPr>
      <t xml:space="preserve"> with GVM not less than 26,000kg. Fitted with a diesel engine developing not less than 1,400Nm of Torque and AUTOMATIC Transmission. Elliptical Tank Body with Hydrostatic system. (As per specification).</t>
    </r>
  </si>
  <si>
    <r>
      <t xml:space="preserve">18,000-liter Water Tanker Truck FOR DRINKING WATER, with dual rear wheels on tandem axles, </t>
    </r>
    <r>
      <rPr>
        <b/>
        <sz val="11"/>
        <color theme="1"/>
        <rFont val="Arial Narrow"/>
        <family val="2"/>
      </rPr>
      <t>8x4 Driving Axle</t>
    </r>
    <r>
      <rPr>
        <sz val="11"/>
        <color theme="1"/>
        <rFont val="Arial Narrow"/>
        <family val="2"/>
      </rPr>
      <t xml:space="preserve"> with GVM not less than 26,000kg. Fitted with a diesel engine developing not less than 1,400Nm of Torque and AUTOMATIC Transmission. Elliptical Tank Body with Hydrostatic system. (As per specification).</t>
    </r>
  </si>
  <si>
    <r>
      <t xml:space="preserve">6,000-liter Vacuum Sewerage Tanker Truck with dual rear wheels with GVM not less than 13,500kg, </t>
    </r>
    <r>
      <rPr>
        <b/>
        <sz val="11"/>
        <rFont val="Arial Narrow"/>
        <family val="2"/>
      </rPr>
      <t>Short wheel base chassis</t>
    </r>
    <r>
      <rPr>
        <sz val="11"/>
        <rFont val="Arial Narrow"/>
        <family val="2"/>
      </rPr>
      <t>. Fitted with a diesel engine developing not less than 650Nm of Torque. Elliptical Tank Body with Hydrostatic system. (As per specification).</t>
    </r>
  </si>
  <si>
    <r>
      <t xml:space="preserve">6,000-liter Vacuum Sewerage Tanker Truck with dual rear wheels with GVM not less than 13,500kg, </t>
    </r>
    <r>
      <rPr>
        <b/>
        <sz val="11"/>
        <color theme="1"/>
        <rFont val="Arial Narrow"/>
        <family val="2"/>
      </rPr>
      <t>Short wheel base chassis</t>
    </r>
    <r>
      <rPr>
        <sz val="11"/>
        <color theme="1"/>
        <rFont val="Arial Narrow"/>
        <family val="2"/>
      </rPr>
      <t>. Fitted with a diesel engine developing not less than 650Nm of Torque. Elliptical Tank Body with Hydrostatic system. (As per specification).</t>
    </r>
  </si>
  <si>
    <t>Hino 500 1326 SWB Tipper</t>
  </si>
  <si>
    <t>Hino 500 1627 SWB Tip</t>
  </si>
  <si>
    <t>PKE 250</t>
  </si>
  <si>
    <t>2,000-liter Refueling Tanker Truck with dual rear wheels with GVM not less than 6,500kg. Fitted with a diesel engine developing not less than 350Nm of Torque. (As per specification).</t>
  </si>
  <si>
    <t>Integrated Truck Bodies / DG5</t>
  </si>
  <si>
    <r>
      <t xml:space="preserve">6,000-liter Refueling Tanker Truck with dual rear wheels with GVM not less than 13,500kg, </t>
    </r>
    <r>
      <rPr>
        <b/>
        <sz val="11"/>
        <rFont val="Arial Narrow"/>
        <family val="2"/>
      </rPr>
      <t>Short wheel base chassis.</t>
    </r>
    <r>
      <rPr>
        <sz val="11"/>
        <rFont val="Arial Narrow"/>
        <family val="2"/>
      </rPr>
      <t xml:space="preserve"> Fitted with a diesel engine developing not less than 650Nm of Torque. (As per specification).</t>
    </r>
  </si>
  <si>
    <r>
      <t xml:space="preserve">6,000-liter Refueling Tanker Truck with dual rear wheels with GVM not less than 13,500kg, </t>
    </r>
    <r>
      <rPr>
        <b/>
        <sz val="11"/>
        <color theme="1"/>
        <rFont val="Arial Narrow"/>
        <family val="2"/>
      </rPr>
      <t>Short wheel base chassis.</t>
    </r>
    <r>
      <rPr>
        <sz val="11"/>
        <color theme="1"/>
        <rFont val="Arial Narrow"/>
        <family val="2"/>
      </rPr>
      <t xml:space="preserve"> Fitted with a diesel engine developing not less than 650Nm of Torque. (As per specification).</t>
    </r>
  </si>
  <si>
    <t xml:space="preserve">2.5 Ton payload Van Body Truck with dual rear wheels with GVM not less than 6,500kg. Fitted with a diesel engine developing not less than 350Nm of Torque. Van Body at least 4,200mm x 2,200mm x 1,900mm. (As per specification) </t>
  </si>
  <si>
    <t>NPR 400 SWB</t>
  </si>
  <si>
    <t>M220NF0</t>
  </si>
  <si>
    <t>KUZER RKE 150</t>
  </si>
  <si>
    <t xml:space="preserve">5 Ton payload Van Body Truck with dual rear wheels with GVM not less than 8,500kg. Fitted with a diesel engine developing not less than 400Nm of Torque. Van Body at least 6,500mm x 2,500mm x 2,100mm. (As per specification) </t>
  </si>
  <si>
    <t xml:space="preserve">5 Ton payload Van Body Truck with dual rear wheels with GVM not less than 8,500kg. Fitted with a diesel engine developing not less than 500Nm of Torque. Van Body at least 6,500mm x 2,500mm x 2,100mm. (As per specification) </t>
  </si>
  <si>
    <t>FI12-170R</t>
  </si>
  <si>
    <t>FIV1PKX2RBSA</t>
  </si>
  <si>
    <t xml:space="preserve">7 Ton payload Van Body Truck with dual rear wheels with GVM not less than 13,500kg. Fitted with a diesel engine developing not less than 650Nm of Torque. Van Body at least 7,200mm x 2,600mm x 2,200mm. (As per specification) </t>
  </si>
  <si>
    <t xml:space="preserve">FK13-240 </t>
  </si>
  <si>
    <t xml:space="preserve">FJ16-230S </t>
  </si>
  <si>
    <t>EICHER PRO 6016 LWB</t>
  </si>
  <si>
    <r>
      <t xml:space="preserve">5 Ton payload Refrigeration Truck with dual rear wheels with GVM not less than 8,500kg, for </t>
    </r>
    <r>
      <rPr>
        <b/>
        <sz val="11"/>
        <color theme="1"/>
        <rFont val="Arial Narrow"/>
        <family val="2"/>
      </rPr>
      <t>transporting food and/or medicine</t>
    </r>
    <r>
      <rPr>
        <sz val="11"/>
        <color theme="1"/>
        <rFont val="Arial Narrow"/>
        <family val="2"/>
      </rPr>
      <t xml:space="preserve">. Fitted with a diesel engine developing not less than 500Nm of Torque. Refrigeration Truck Body at least 6,500mm x 2,500mm x 2,100mm. (As per specification) </t>
    </r>
  </si>
  <si>
    <t>SSH Bodies</t>
  </si>
  <si>
    <r>
      <t xml:space="preserve">5 Ton payload Refrigeration Truck with dual rear wheels with GVM not less than 8,500kg, for </t>
    </r>
    <r>
      <rPr>
        <b/>
        <sz val="11"/>
        <rFont val="Arial Narrow"/>
        <family val="2"/>
      </rPr>
      <t>transporting food and/or medicine</t>
    </r>
    <r>
      <rPr>
        <sz val="11"/>
        <rFont val="Arial Narrow"/>
        <family val="2"/>
      </rPr>
      <t xml:space="preserve">. Fitted with a diesel engine developing not less than 400Nm of Torque. Refrigeration Truck Body at least 6,500mm x 2,500mm x 2,100mm. (As per specification) </t>
    </r>
  </si>
  <si>
    <t>Truckbodies</t>
  </si>
  <si>
    <t>SMART BODIES</t>
  </si>
  <si>
    <r>
      <t>5 Ton payload Refrigeration Truck with dual rear wheels with GVM not less than 8,500kg, for</t>
    </r>
    <r>
      <rPr>
        <b/>
        <sz val="11"/>
        <color theme="1"/>
        <rFont val="Arial Narrow"/>
        <family val="2"/>
      </rPr>
      <t xml:space="preserve"> transporting medical waste and/or mortuary use</t>
    </r>
    <r>
      <rPr>
        <sz val="11"/>
        <color theme="1"/>
        <rFont val="Arial Narrow"/>
        <family val="2"/>
      </rPr>
      <t xml:space="preserve">. Fitted with a diesel engine developing not less than 500Nm of Torque. Refrigeration Truck Body at least 6,500mm x 2,500mm x 2,100mm. (As per specification) </t>
    </r>
  </si>
  <si>
    <r>
      <t>5 Ton payload Refrigeration Truck with dual rear wheels with GVM not less than 8,500kg, for</t>
    </r>
    <r>
      <rPr>
        <b/>
        <sz val="11"/>
        <rFont val="Arial Narrow"/>
        <family val="2"/>
      </rPr>
      <t xml:space="preserve"> transporting medical waste and/or mortuary use</t>
    </r>
    <r>
      <rPr>
        <sz val="11"/>
        <rFont val="Arial Narrow"/>
        <family val="2"/>
      </rPr>
      <t xml:space="preserve">. Fitted with a diesel engine developing not less than 400Nm of Torque. Refrigeration Truck Body at least 6,500mm x 2,500mm x 2,100mm. (As per specification) </t>
    </r>
  </si>
  <si>
    <r>
      <t xml:space="preserve">7 Ton payload Refrigeration Truck with dual rear wheels with GVM not less than 13,500kg, for </t>
    </r>
    <r>
      <rPr>
        <b/>
        <sz val="11"/>
        <color theme="1"/>
        <rFont val="Arial Narrow"/>
        <family val="2"/>
      </rPr>
      <t>transporting food and/or medicine</t>
    </r>
    <r>
      <rPr>
        <sz val="11"/>
        <color theme="1"/>
        <rFont val="Arial Narrow"/>
        <family val="2"/>
      </rPr>
      <t xml:space="preserve">. Fitted with a diesel engine developing not less than 650Nm of Torque. Refrigeration Truck Body at least 7,200mm x 2,600mm x 2,100mm. (As per specification) </t>
    </r>
  </si>
  <si>
    <r>
      <t xml:space="preserve">7 Ton payload Refrigeration Truck with dual rear wheels with GVM not less than 13,500kg, for </t>
    </r>
    <r>
      <rPr>
        <b/>
        <sz val="11"/>
        <rFont val="Arial Narrow"/>
        <family val="2"/>
      </rPr>
      <t>transporting food and/or medicine</t>
    </r>
    <r>
      <rPr>
        <sz val="11"/>
        <rFont val="Arial Narrow"/>
        <family val="2"/>
      </rPr>
      <t xml:space="preserve">. Fitted with a diesel engine developing not less than 650Nm of Torque. Refrigeration Truck Body at least 7,200mm x 2,600mm x 2,100mm. (As per specification) </t>
    </r>
  </si>
  <si>
    <r>
      <t xml:space="preserve">7 Ton payload Refrigeration Truck with dual rear wheels with GVM not less than 13,500kg, for </t>
    </r>
    <r>
      <rPr>
        <b/>
        <sz val="11"/>
        <color theme="1"/>
        <rFont val="Arial Narrow"/>
        <family val="2"/>
      </rPr>
      <t>transporting medical waste and/or mortuary use</t>
    </r>
    <r>
      <rPr>
        <sz val="11"/>
        <color theme="1"/>
        <rFont val="Arial Narrow"/>
        <family val="2"/>
      </rPr>
      <t xml:space="preserve">. Fitted with a diesel engine developing not less than 650Nm of Torque. Refrigeration Truck Body at least 7,200mm x 2,600mm x 2,100mm. (As per specification) </t>
    </r>
  </si>
  <si>
    <r>
      <t xml:space="preserve">7 Ton payload Refrigeration Truck with dual rear wheels with GVM not less than 13,500kg, for </t>
    </r>
    <r>
      <rPr>
        <b/>
        <sz val="11"/>
        <rFont val="Arial Narrow"/>
        <family val="2"/>
      </rPr>
      <t>transporting medical waste and/or mortuary use</t>
    </r>
    <r>
      <rPr>
        <sz val="11"/>
        <rFont val="Arial Narrow"/>
        <family val="2"/>
      </rPr>
      <t xml:space="preserve">. Fitted with a diesel engine developing not less than 650Nm of Torque. Refrigeration Truck Body at least 7,200mm x 2,600mm x 2,100mm. (As per specification) </t>
    </r>
  </si>
  <si>
    <t xml:space="preserve">5 Ton payload Rollback Truck with dual rear wheels with GVM not less than 8,500kg. Fitted with a diesel engine developing not less than 400Nm of Torque. (As per specification) </t>
  </si>
  <si>
    <t>NQR 500</t>
  </si>
  <si>
    <t xml:space="preserve">M220ND0 </t>
  </si>
  <si>
    <t>NQR 500 AMT</t>
  </si>
  <si>
    <t xml:space="preserve">M220ND1 </t>
  </si>
  <si>
    <t xml:space="preserve">5 Ton payload Rollback Truck with dual rear wheels with GVM not less than 8,500kg. Fitted with a diesel engine developing not less than 500Nm of Torque. (As per specification) </t>
  </si>
  <si>
    <r>
      <t xml:space="preserve">10 Ton payload Rollback Truck with dual rear wheels on tandem axles, </t>
    </r>
    <r>
      <rPr>
        <b/>
        <sz val="11"/>
        <color theme="1"/>
        <rFont val="Arial Narrow"/>
        <family val="2"/>
      </rPr>
      <t>6x4 Driving Axle</t>
    </r>
    <r>
      <rPr>
        <sz val="11"/>
        <color theme="1"/>
        <rFont val="Arial Narrow"/>
        <family val="2"/>
      </rPr>
      <t xml:space="preserve"> with GVM not less than 24,000kg. Fitted with a diesel engine developing not less than 1,100Nm of Torque and AUTOMATIC Transmission. (As per specification) </t>
    </r>
  </si>
  <si>
    <r>
      <t xml:space="preserve">10 Ton payload Rollback Truck with dual rear wheels on tandem axles, </t>
    </r>
    <r>
      <rPr>
        <b/>
        <sz val="11"/>
        <rFont val="Arial Narrow"/>
        <family val="2"/>
      </rPr>
      <t>6x4 Driving Axle</t>
    </r>
    <r>
      <rPr>
        <sz val="11"/>
        <rFont val="Arial Narrow"/>
        <family val="2"/>
      </rPr>
      <t xml:space="preserve"> with GVM not less than 24,000kg. Fitted with a diesel engine developing not less than 1,100Nm of Torque and AUTOMATIC Transmission. (As per specification) </t>
    </r>
  </si>
  <si>
    <t>QUESTER CWE 330</t>
  </si>
  <si>
    <t xml:space="preserve">4 Ton payload Riot/Prison Truck with dual rear wheels with GVM not less than 7,500kg. Fitted with a diesel engine, developing not less than 350Nm of Torque. 1 Compartment Steel body, at least 5,200mm x 2,200mm x 2,000mm. (As per specification) </t>
  </si>
  <si>
    <t>Hino 300 816 SWB MT</t>
  </si>
  <si>
    <t>FA9-137S</t>
  </si>
  <si>
    <t>FAV1PF1RBSA</t>
  </si>
  <si>
    <t>Motor Body Construction PTY LTD</t>
  </si>
  <si>
    <t>70C15 E3 V20</t>
  </si>
  <si>
    <t xml:space="preserve">4 Ton payload Prison Van Truck with dual rear wheels with GVM not less than 7,500kg. Fitted with a diesel engine, developing not less than 350Nm of Torque. 3 Compartment Steel body, at least 5,200mm x 2,200mm x 2,000mm. (As per specification) </t>
  </si>
  <si>
    <t>FA9-137L</t>
  </si>
  <si>
    <t xml:space="preserve">7 Ton payload Riot/Prison Van Truck with dual rear wheels with GVM not less than 13,500kg. Fitted with a diesel engine, developing not less than 650Nm of Torque. 1 Compartment Steel body, at least 7,200mm x 2,600mm x 2,000mm. (As per specification) </t>
  </si>
  <si>
    <t>FK13-240 FC</t>
  </si>
  <si>
    <t>FK62FLZ1RBJ1</t>
  </si>
  <si>
    <t xml:space="preserve">7 Ton payload Prison Van Truck with dual rear wheels with GVM not less than 13,500kg. Fitted with a diesel engine, developing not less than 650Nm of Torque. 3 Compartment Steel body, at least 7,200mm x 2,600mm x 2,000mm. (As per specification) </t>
  </si>
  <si>
    <t xml:space="preserve">5 Ton payload CAGE Refuse Truck  with dual rear wheels with GVM not less than 8,500kg. Fitted with a diesel engine developing not less than 400Nm of Torque. Cage Refuse Body at least 6,500mm x 2,450mm x 2,100mm. (As per specification) </t>
  </si>
  <si>
    <t xml:space="preserve">5 Ton payload CAGE Refuse Truck  with dual rear wheels with GVM not less than 8,500kg. Fitted with a diesel engine developing not less than 500Nm of Torque. Cage Refuse Body at least 6,500mm x 2,450mm x 2,100mm. (As per specification) </t>
  </si>
  <si>
    <t xml:space="preserve">7 Ton payload CAGE Refuse Truck with dual rear wheels with GVM not less than 13,500kg. Fitted with a diesel engine developing not less than 650Nm of Torque. Cage Refuse Body at least 7,200mm x 2,450mm x 2,200mm. (As per specification) </t>
  </si>
  <si>
    <r>
      <t xml:space="preserve">10 Ton payload CAGE Refuse Truck with dual rear wheels on tandem axles, </t>
    </r>
    <r>
      <rPr>
        <b/>
        <sz val="11"/>
        <rFont val="Arial Narrow"/>
        <family val="2"/>
      </rPr>
      <t>6x4 Driving Axle</t>
    </r>
    <r>
      <rPr>
        <sz val="11"/>
        <rFont val="Arial Narrow"/>
        <family val="2"/>
      </rPr>
      <t xml:space="preserve"> with GVM not less than 24,000kg. Fitted with a diesel engine developing not less than 1,100Nm of Torque and AUTOMATIC Transmission. Cage Refuse Body at least 7,500mm x 2,450mm x 2,200mm. (As per specification) </t>
    </r>
  </si>
  <si>
    <t>CWE330</t>
  </si>
  <si>
    <t xml:space="preserve">7 Ton payload Refuse Compactor Truck with dual rear wheels with GVM not less than 13,500kg. Fitted with a diesel engine developing not less than 650Nm of Torque and AUTOMATIC Transmission. (As per specification) </t>
  </si>
  <si>
    <t>Hyva SA</t>
  </si>
  <si>
    <t>Croner PKE 250 - 15Cube</t>
  </si>
  <si>
    <t>Hino 500 1627 AT FC LWB</t>
  </si>
  <si>
    <t>EK5</t>
  </si>
  <si>
    <t>Multi Crane</t>
  </si>
  <si>
    <t>ML 180E28-E3 Allison</t>
  </si>
  <si>
    <r>
      <t xml:space="preserve">10 Ton payload Refuse Compactor Truck with dual rear wheels on tandem axles, </t>
    </r>
    <r>
      <rPr>
        <b/>
        <sz val="11"/>
        <rFont val="Arial Narrow"/>
        <family val="2"/>
      </rPr>
      <t>6x4 Driving Axle</t>
    </r>
    <r>
      <rPr>
        <sz val="11"/>
        <rFont val="Arial Narrow"/>
        <family val="2"/>
      </rPr>
      <t xml:space="preserve"> with GVM not less than 24,000kg. Fitted with a diesel engine developing not less than 1,100Nm of Torque and AUTOMATIC Transmission. (As per specification) </t>
    </r>
  </si>
  <si>
    <r>
      <t xml:space="preserve">10 Ton payload Refuse Compactor Truck with dual rear wheels on tandem axles, </t>
    </r>
    <r>
      <rPr>
        <b/>
        <sz val="11"/>
        <color theme="1"/>
        <rFont val="Arial Narrow"/>
        <family val="2"/>
      </rPr>
      <t>6x4 Driving Axle</t>
    </r>
    <r>
      <rPr>
        <sz val="11"/>
        <color theme="1"/>
        <rFont val="Arial Narrow"/>
        <family val="2"/>
      </rPr>
      <t xml:space="preserve"> with GVM not less than 24,000kg. Fitted with a diesel engine developing not less than 1,100Nm of Torque and AUTOMATIC Transmission. (As per specification) </t>
    </r>
  </si>
  <si>
    <t>Qwester CWE 330 - Heil5000</t>
  </si>
  <si>
    <t>Qwester CWE 370 - Heil5000</t>
  </si>
  <si>
    <t>Qwester CWE 330 - 19 Cube</t>
  </si>
  <si>
    <t>Qwester CWE 330 - 19 Cube PTX</t>
  </si>
  <si>
    <t>FXZ 28-360 COMPACTOR AUTO</t>
  </si>
  <si>
    <t>M180FE7</t>
  </si>
  <si>
    <t xml:space="preserve">7 Ton payload Lift-on Skip Loader Truck, Non-extendable arms, with dual rear wheels with GVM not less than 13,500kg. Fitted with a diesel engine developing not less than 650Nm of Torque. (As per specification) </t>
  </si>
  <si>
    <t>LPK 1518 CC</t>
  </si>
  <si>
    <t>TATA LPK 1518 CC</t>
  </si>
  <si>
    <t>FJ16-230</t>
  </si>
  <si>
    <t>Mudzi Palfinger JV (Pty) Ltd</t>
  </si>
  <si>
    <t xml:space="preserve">7 Ton payload Lift-on Skip Loader Truck, with extendable arms, with dual rear wheels with GVM not less than 13,500kg. Fitted with a diesel engine developing not less than 650Nm of Torque. (As per specification) </t>
  </si>
  <si>
    <r>
      <t xml:space="preserve">10 Ton payload Lift-on Skip Loader Truck, Non-extendable arms, with dual rear wheels on tandem axles, </t>
    </r>
    <r>
      <rPr>
        <b/>
        <sz val="11"/>
        <rFont val="Arial Narrow"/>
        <family val="2"/>
      </rPr>
      <t xml:space="preserve">6x4 Driving Axle </t>
    </r>
    <r>
      <rPr>
        <sz val="11"/>
        <rFont val="Arial Narrow"/>
        <family val="2"/>
      </rPr>
      <t>with GVM not less than 24,000kg. Fitted with a diesel engine developing not less than 1,100Nm of Torque and AUTOMATIC Transmission. (As per specification)</t>
    </r>
  </si>
  <si>
    <t xml:space="preserve">7 Ton payload Hook Lift Truck with dual rear wheels with GVM not less than 13,500kg. Fitted with a diesel engine developing not less than 650Nm of Torque and AUTOMATIC Transmission. (As per specification) </t>
  </si>
  <si>
    <t>Vumani Manufacturing (Pty) Ltd</t>
  </si>
  <si>
    <t>ML 180E24-E3 Allison</t>
  </si>
  <si>
    <r>
      <t xml:space="preserve">10 Ton payload Hook Lift Truck with dual rear wheels on tandem axles, </t>
    </r>
    <r>
      <rPr>
        <b/>
        <sz val="11"/>
        <rFont val="Arial Narrow"/>
        <family val="2"/>
      </rPr>
      <t>6x4 Driving Axle</t>
    </r>
    <r>
      <rPr>
        <sz val="11"/>
        <rFont val="Arial Narrow"/>
        <family val="2"/>
      </rPr>
      <t xml:space="preserve"> with GVM not less than 24,000kg. Fitted with a diesel engine developing not less than 1,100Nm of Torque and AUTOMATIC Transmission. (As per specification) </t>
    </r>
  </si>
  <si>
    <r>
      <t xml:space="preserve">10 Ton payload Hook Lift Truck with dual rear wheels on tandem axles, </t>
    </r>
    <r>
      <rPr>
        <b/>
        <sz val="11"/>
        <color theme="1"/>
        <rFont val="Arial Narrow"/>
        <family val="2"/>
      </rPr>
      <t>6x4 Driving Axle</t>
    </r>
    <r>
      <rPr>
        <sz val="11"/>
        <color theme="1"/>
        <rFont val="Arial Narrow"/>
        <family val="2"/>
      </rPr>
      <t xml:space="preserve"> with GVM not less than 24,000kg. Fitted with a diesel engine developing not less than 1,100Nm of Torque and AUTOMATIC Transmission. (As per specification) </t>
    </r>
  </si>
  <si>
    <t>600 SA</t>
  </si>
  <si>
    <t>Refutech</t>
  </si>
  <si>
    <t>Arocs 3336/48</t>
  </si>
  <si>
    <t xml:space="preserve">20 Ton Truck Tractor, no sleeper cab, with dual rear wheels on single axle with GCM not less than 43,000kg. Fitted with a diesel engine developing not less than 1,600Nm of Torque. (As per specification) </t>
  </si>
  <si>
    <t>GKE 370 TT SR AMT, 4x2</t>
  </si>
  <si>
    <t>E50</t>
  </si>
  <si>
    <t>UD Trucks</t>
  </si>
  <si>
    <t>ACTROS 1836</t>
  </si>
  <si>
    <t>GWE 460 SR TT AMT, 6x4 Retarder, Eu5</t>
  </si>
  <si>
    <t>E90</t>
  </si>
  <si>
    <t>ACTROS 1842</t>
  </si>
  <si>
    <t>ACTROS 1840FS</t>
  </si>
  <si>
    <t xml:space="preserve">20 Ton Truck Tractor, double sleeper cab, with dual rear wheels on single axle with GCM not less than 43,000kg. Fitted with a diesel engine developing not less than 1,600Nm of Torque. (As per specification) </t>
  </si>
  <si>
    <t>GW26 460 TT HR AMT SS, 6x4-Retarder</t>
  </si>
  <si>
    <t>E70</t>
  </si>
  <si>
    <t>GW26 460 TT HR AMT AS, 6x4-Retarder</t>
  </si>
  <si>
    <t>E71</t>
  </si>
  <si>
    <t>GW26 460 TT HR AMT SS (ADR Prep), 6x4-Retarder</t>
  </si>
  <si>
    <t>E74</t>
  </si>
  <si>
    <t>GW26 460 TT HR AMT AS (ADR Prep), 6x4-Retarder</t>
  </si>
  <si>
    <t>E75</t>
  </si>
  <si>
    <t>GWE 460 HR TT AMT, 6x4 Retarder, Eu5</t>
  </si>
  <si>
    <t>E91</t>
  </si>
  <si>
    <r>
      <t xml:space="preserve">30 Ton Truck Tractor, no sleeper cab, with dual rear wheels on tandem axle </t>
    </r>
    <r>
      <rPr>
        <b/>
        <sz val="11"/>
        <rFont val="Arial Narrow"/>
        <family val="2"/>
      </rPr>
      <t>6x4 Driving Axle,</t>
    </r>
    <r>
      <rPr>
        <sz val="11"/>
        <rFont val="Arial Narrow"/>
        <family val="2"/>
      </rPr>
      <t xml:space="preserve"> with GCM not less than 57,000kg. Fitted with a diesel engine developing not less than 2,100Nm of Torque and AUTOMATIC Transmission. (As per specification) </t>
    </r>
  </si>
  <si>
    <t>Hino 700 2845 AMT 6X4 TT</t>
  </si>
  <si>
    <t>ET7</t>
  </si>
  <si>
    <r>
      <t xml:space="preserve">30 Ton Truck Tractor, no sleeper cab, with dual rear wheels on tandem axle </t>
    </r>
    <r>
      <rPr>
        <b/>
        <sz val="11"/>
        <color theme="1"/>
        <rFont val="Arial Narrow"/>
        <family val="2"/>
      </rPr>
      <t>6x4 Driving Axle,</t>
    </r>
    <r>
      <rPr>
        <sz val="11"/>
        <color theme="1"/>
        <rFont val="Arial Narrow"/>
        <family val="2"/>
      </rPr>
      <t xml:space="preserve"> with GCM not less than 57,000kg. Fitted with a diesel engine developing not less than 2,100Nm of Torque and AUTOMATIC Transmission. (As per specification) </t>
    </r>
  </si>
  <si>
    <t>Quon GW26 460</t>
  </si>
  <si>
    <t>ACTROS 2645</t>
  </si>
  <si>
    <t xml:space="preserve">ACTROS 2652 </t>
  </si>
  <si>
    <t>ACTROS 2845</t>
  </si>
  <si>
    <r>
      <t xml:space="preserve">30 Ton Truck Tractor, double sleeper cab, with dual rear wheels on tandem axle </t>
    </r>
    <r>
      <rPr>
        <b/>
        <sz val="11"/>
        <color theme="1"/>
        <rFont val="Arial Narrow"/>
        <family val="2"/>
      </rPr>
      <t>6x4 Driving Axle</t>
    </r>
    <r>
      <rPr>
        <sz val="11"/>
        <color theme="1"/>
        <rFont val="Arial Narrow"/>
        <family val="2"/>
      </rPr>
      <t xml:space="preserve">, with GCM not less than 57,000kg. Fitted with a diesel engine developing not less than 2,100Nm of Torque and AUTOMATIC Transmission. (As per specification) </t>
    </r>
  </si>
  <si>
    <r>
      <t xml:space="preserve">30 Ton Truck Tractor, double sleeper cab, with dual rear wheels on tandem axle </t>
    </r>
    <r>
      <rPr>
        <b/>
        <sz val="11"/>
        <rFont val="Arial Narrow"/>
        <family val="2"/>
      </rPr>
      <t>6x4 Driving Axle</t>
    </r>
    <r>
      <rPr>
        <sz val="11"/>
        <rFont val="Arial Narrow"/>
        <family val="2"/>
      </rPr>
      <t xml:space="preserve">, with GCM not less than 57,000kg. Fitted with a diesel engine developing not less than 2,100Nm of Torque and AUTOMATIC Transmission. (As per specification) </t>
    </r>
  </si>
  <si>
    <t>RT57-03-10-05</t>
  </si>
  <si>
    <r>
      <t xml:space="preserve">40 Ton Truck Tractor (Abnormal load), no sleeper cab, with dual rear wheels on tandem axles, </t>
    </r>
    <r>
      <rPr>
        <b/>
        <sz val="11"/>
        <rFont val="Arial Narrow"/>
        <family val="2"/>
      </rPr>
      <t>6x4 Driving Axle</t>
    </r>
    <r>
      <rPr>
        <sz val="11"/>
        <rFont val="Arial Narrow"/>
        <family val="2"/>
      </rPr>
      <t xml:space="preserve"> with GCM not less than 75,000kg Fitted with a diesel engine developing not less than 2,400Nm of Torque and AUTOMATIC Transmission. Provision for on and off highway applications and an option for dual winch operations (in cab and external).</t>
    </r>
  </si>
  <si>
    <t>KL3TX-500</t>
  </si>
  <si>
    <t>TATA KL3TX-500</t>
  </si>
  <si>
    <r>
      <t xml:space="preserve">40 Ton Truck Tractor (Abnormal load), double sleeper cab, with dual rear wheels on tandem axles, </t>
    </r>
    <r>
      <rPr>
        <b/>
        <sz val="11"/>
        <rFont val="Arial Narrow"/>
        <family val="2"/>
      </rPr>
      <t>6x4 Driving Axle</t>
    </r>
    <r>
      <rPr>
        <sz val="11"/>
        <rFont val="Arial Narrow"/>
        <family val="2"/>
      </rPr>
      <t xml:space="preserve"> with GCM not less than 75,000kg Fitted with a diesel engine developing not less than 2,400Nm of Torque and AUTOMATIC Transmission. Provision for on and off highway applications and an option for dual winch operations (in cab and external).</t>
    </r>
  </si>
  <si>
    <t>RT57-03-10-07</t>
  </si>
  <si>
    <r>
      <t xml:space="preserve">40 Ton Truck Tractor (Abnormal load), no sleeper cab, with dual rear wheels on tandem axles, </t>
    </r>
    <r>
      <rPr>
        <b/>
        <sz val="11"/>
        <color theme="1"/>
        <rFont val="Arial Narrow"/>
        <family val="2"/>
      </rPr>
      <t>6x4 Driving Axle</t>
    </r>
    <r>
      <rPr>
        <sz val="11"/>
        <color theme="1"/>
        <rFont val="Arial Narrow"/>
        <family val="2"/>
      </rPr>
      <t xml:space="preserve"> with GCM not less than 100,000kg Fitted with a diesel engine developing not less than 2,600Nm of Torque and AUTOMATIC Transmission. Provision for on and off highway applications and an option for dual winch operations (in cab and external).</t>
    </r>
  </si>
  <si>
    <t xml:space="preserve">ACTROS 4058 </t>
  </si>
  <si>
    <r>
      <t xml:space="preserve">40 Ton Truck Tractor (Abnormal load), double sleeper cab, with dual rear wheels on tandem axles, </t>
    </r>
    <r>
      <rPr>
        <b/>
        <sz val="11"/>
        <color theme="1"/>
        <rFont val="Arial Narrow"/>
        <family val="2"/>
      </rPr>
      <t>6x4 Driving Axle</t>
    </r>
    <r>
      <rPr>
        <sz val="11"/>
        <color theme="1"/>
        <rFont val="Arial Narrow"/>
        <family val="2"/>
      </rPr>
      <t xml:space="preserve"> with GCM not less than 100,000kg Fitted with a diesel engine developing not less than 2,600Nm of Torque and AUTOMATIC Transmission. Provision for on and off highway applications and an option for dual winch operations (in cab and external).</t>
    </r>
  </si>
  <si>
    <r>
      <t xml:space="preserve">10 Ton payload Mixer Truck with dual rear wheels on tandem axles, </t>
    </r>
    <r>
      <rPr>
        <b/>
        <sz val="11"/>
        <rFont val="Arial Narrow"/>
        <family val="2"/>
      </rPr>
      <t>6x4 Driving Axle</t>
    </r>
    <r>
      <rPr>
        <sz val="11"/>
        <rFont val="Arial Narrow"/>
        <family val="2"/>
      </rPr>
      <t xml:space="preserve"> with GVM not less than 24,000kg. Fitted with a diesel engine developing not less than 1,100Nm of Torque and AUTOMATIC Transmission. (As per specification) </t>
    </r>
  </si>
  <si>
    <r>
      <t xml:space="preserve">10 Ton payload Mixer Truck with dual rear wheels on tandem axles, </t>
    </r>
    <r>
      <rPr>
        <b/>
        <sz val="11"/>
        <color theme="1"/>
        <rFont val="Arial Narrow"/>
        <family val="2"/>
      </rPr>
      <t>6x4 Driving Axle</t>
    </r>
    <r>
      <rPr>
        <sz val="11"/>
        <color theme="1"/>
        <rFont val="Arial Narrow"/>
        <family val="2"/>
      </rPr>
      <t xml:space="preserve"> with GVM not less than 24,000kg. Fitted with a diesel engine developing not less than 1,100Nm of Torque and AUTOMATIC Transmission. (As per specification) </t>
    </r>
  </si>
  <si>
    <t xml:space="preserve">4 Ton payload Chassis Cab Truck with dual rear wheels with GVM not less than 7,500kg. Fitted with a diesel engine developing not less than 350Nm of Torque. </t>
  </si>
  <si>
    <t xml:space="preserve">FE7-136 </t>
  </si>
  <si>
    <t xml:space="preserve">5 Ton payload Chassis Cab Truck with dual rear wheels with GVM not less than 8,500kg. Fitted with a diesel engine developing not less than 400Nm of Torque. </t>
  </si>
  <si>
    <t xml:space="preserve">5 Ton payload Chassis Cab Truck with dual rear wheels with GVM not less than 8,500kg. Fitted with a diesel engine developing not less than 500Nm of Torque. </t>
  </si>
  <si>
    <t xml:space="preserve">7 Ton payload Chassis Cab Truck with dual rear wheels with GVM not less than 13,500kg. Fitted with a diesel engine developing not less than 650Nm of Torque. </t>
  </si>
  <si>
    <r>
      <t xml:space="preserve">10 Ton payload Chassis Cab Truck with dual rear wheels on tandem axles, </t>
    </r>
    <r>
      <rPr>
        <b/>
        <sz val="11"/>
        <rFont val="Arial Narrow"/>
        <family val="2"/>
      </rPr>
      <t>6x4 Driving Axle</t>
    </r>
    <r>
      <rPr>
        <sz val="11"/>
        <rFont val="Arial Narrow"/>
        <family val="2"/>
      </rPr>
      <t xml:space="preserve"> with GVM not less than 24,000kg. Fitted with a diesel engine developing not less than 1,100Nm of Torque and AUTOMATIC Transmission. (As per specification) </t>
    </r>
  </si>
  <si>
    <r>
      <t xml:space="preserve">10 Ton payload Chassis Cab Truck with dual rear wheels on tandem axles, </t>
    </r>
    <r>
      <rPr>
        <b/>
        <sz val="11"/>
        <color theme="1"/>
        <rFont val="Arial Narrow"/>
        <family val="2"/>
      </rPr>
      <t>6x4 Driving Axle</t>
    </r>
    <r>
      <rPr>
        <sz val="11"/>
        <color theme="1"/>
        <rFont val="Arial Narrow"/>
        <family val="2"/>
      </rPr>
      <t xml:space="preserve"> with GVM not less than 24,000kg. Fitted with a diesel engine developing not less than 1,100Nm of Torque and AUTOMATIC Transmission. (As per specification) </t>
    </r>
  </si>
  <si>
    <t>E88 - CWE 460 FC SR AMT, 6x4 Retarder, Eu5</t>
  </si>
  <si>
    <r>
      <t xml:space="preserve">7 Ton payload </t>
    </r>
    <r>
      <rPr>
        <b/>
        <sz val="11"/>
        <color theme="1"/>
        <rFont val="Arial Narrow"/>
        <family val="2"/>
      </rPr>
      <t>Dual Purpose</t>
    </r>
    <r>
      <rPr>
        <sz val="11"/>
        <color theme="1"/>
        <rFont val="Arial Narrow"/>
        <family val="2"/>
      </rPr>
      <t xml:space="preserve"> Truck with dual rear wheels with GVM not less than 13,500kg. Fitted with a diesel engine developing not less than 650Nm of Torque. Front section fitted with a 14 Seater Personnel Carrier and rear section fitted with Dropside body or Van Body.</t>
    </r>
  </si>
  <si>
    <r>
      <t xml:space="preserve">7 Ton payload </t>
    </r>
    <r>
      <rPr>
        <b/>
        <sz val="11"/>
        <rFont val="Arial Narrow"/>
        <family val="2"/>
      </rPr>
      <t>Dual Purpose</t>
    </r>
    <r>
      <rPr>
        <sz val="11"/>
        <rFont val="Arial Narrow"/>
        <family val="2"/>
      </rPr>
      <t xml:space="preserve"> Truck with dual rear wheels with GVM not less than 13,500kg. Fitted with a diesel engine developing not less than 650Nm of Torque. Front section fitted with a 14 Seater Personnel Carrier and rear section fitted with Dropside body or Van Body.</t>
    </r>
  </si>
  <si>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</si>
  <si>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</si>
  <si>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FTS 750 4X4</t>
  </si>
  <si>
    <t>M220FJ9</t>
  </si>
  <si>
    <t>FTS 750 4X4 SWA</t>
  </si>
  <si>
    <t>M220FL6</t>
  </si>
  <si>
    <t xml:space="preserve">5 Ton payload, 28 to 32 Seat Personnel Carrier Truck 4x4, with dual rear wheels and GVM not less than 8,500kg. Fitted with a diesel engine developing not less than 500Nm of Torque. Personnel Carrier steel body with length not less than 5,800mm and more than 6,500mm and Width not less than 2,500mm. (As per specification)  </t>
  </si>
  <si>
    <t>#</t>
  </si>
  <si>
    <t>RT57-05-30-01</t>
  </si>
  <si>
    <t>Mini Bus, 8-11 seater, Piston displacement 2700cm³ to 3000cm³ (Petrol/Diesel)</t>
  </si>
  <si>
    <t>QUANTUM 2.8 LWB GL Bus 11-s - 56U</t>
  </si>
  <si>
    <t>56U</t>
  </si>
  <si>
    <t>Quantum 2.8 LWB VX Bus 6-s - 56V</t>
  </si>
  <si>
    <t>56V</t>
  </si>
  <si>
    <t>Quantum 2.8 LWB VX Bus 9-s - 56W</t>
  </si>
  <si>
    <t>56W</t>
  </si>
  <si>
    <t>LC76 4.5 Diesel V8 SW - 71A</t>
  </si>
  <si>
    <t>71A</t>
  </si>
  <si>
    <t>LC Prado 4.0 VX - 27O</t>
  </si>
  <si>
    <t>27O</t>
  </si>
  <si>
    <t>LC Prado 4.0 VX-L - 27Q</t>
  </si>
  <si>
    <t>27Q</t>
  </si>
  <si>
    <t>QUANTUM 2.8 SLWB GL Bus 14-s - 56K</t>
  </si>
  <si>
    <t>56K</t>
  </si>
  <si>
    <t>QUANTUM 2.8 SLWB GL Bus 14-s 6AT - 56T</t>
  </si>
  <si>
    <t>56T</t>
  </si>
  <si>
    <t>RT57-05-30-03</t>
  </si>
  <si>
    <t>Mini Bus, 15-16 seater, Piston displacement 2700cm³ to 3000cm³ (Petrol/Diesel)</t>
  </si>
  <si>
    <t>Hiace Ses’fikile 2.7 16s - CY2</t>
  </si>
  <si>
    <t>CY2</t>
  </si>
  <si>
    <t>DOLLAR</t>
  </si>
  <si>
    <t>POUND</t>
  </si>
  <si>
    <t>RUPEE</t>
  </si>
  <si>
    <t>THAI BAHT</t>
  </si>
  <si>
    <t>WON</t>
  </si>
  <si>
    <t>YUAN</t>
  </si>
  <si>
    <t>Currency</t>
  </si>
  <si>
    <t>Base  ROE Rate as on 20 September 2022</t>
  </si>
  <si>
    <t>1 Dec 2022 to 24 Mar 2023</t>
  </si>
  <si>
    <t>Yen per rand</t>
  </si>
  <si>
    <t>Won per rand</t>
  </si>
  <si>
    <t>Yuan per rand</t>
  </si>
  <si>
    <t>Baht per rand</t>
  </si>
  <si>
    <t>Rand per pound</t>
  </si>
  <si>
    <t>Rupee per rand</t>
  </si>
  <si>
    <t>Rand per Euro</t>
  </si>
  <si>
    <t>Rand per dollar</t>
  </si>
  <si>
    <t>Decription</t>
  </si>
  <si>
    <t>Rand per Rand</t>
  </si>
  <si>
    <t>Base Rate 20 September 2022</t>
  </si>
  <si>
    <t>Average ROE: 1 Dec 2022 to 24 Mar 2023</t>
  </si>
  <si>
    <t>AIO</t>
  </si>
  <si>
    <t>AITA</t>
  </si>
  <si>
    <t>AISA</t>
  </si>
  <si>
    <t>AIP</t>
  </si>
  <si>
    <t>MERCEDES-BENZ SPRINTER 311 PANEL VAN without AC</t>
  </si>
  <si>
    <t>SPRINTER 311 PANEL VAN without AC</t>
  </si>
  <si>
    <t>90763323-Z2A</t>
  </si>
  <si>
    <t>PANEL VAN</t>
  </si>
  <si>
    <t>SA VANS</t>
  </si>
  <si>
    <t>BUSTRUCK</t>
  </si>
  <si>
    <t>MERCEDES-BENZ SPRINTER 311 PANEL VAN</t>
  </si>
  <si>
    <t>SPRINTER 311 PANEL VAN</t>
  </si>
  <si>
    <t>SPRINTER 517 PANEL VAN without AC</t>
  </si>
  <si>
    <t>MERCEDES-BENZ 517 PANEL VAN</t>
  </si>
  <si>
    <r>
      <t xml:space="preserve">Bus, 20 - 23 seater, (Diesel), </t>
    </r>
    <r>
      <rPr>
        <b/>
        <sz val="11"/>
        <rFont val="Arial Narrow"/>
        <family val="2"/>
      </rPr>
      <t>PANEL VAN CONVERSION ONLY</t>
    </r>
  </si>
  <si>
    <t>MERCEDES-BENZ 516 PANEL VAN</t>
  </si>
  <si>
    <t>SPRINTER 516 PANEL VAN with AC</t>
  </si>
  <si>
    <t>90765523-ZB7</t>
  </si>
  <si>
    <t>SPRINTER 517 PANEL VAN with AC</t>
  </si>
  <si>
    <t>MERCEDES-BENZ VITO 110 PANEL VAN</t>
  </si>
  <si>
    <t>VITO 110 PANEL VAN</t>
  </si>
  <si>
    <t>44760323-Z9A</t>
  </si>
  <si>
    <t>MERCEDES-BENZ VITO 114 MIXTO CREW CAB</t>
  </si>
  <si>
    <t>VITO 114 MIXTO CREW CAB</t>
  </si>
  <si>
    <t>44770323-ZC0</t>
  </si>
  <si>
    <t>MERCEDES-BENZ SPRINTER 517  PANEL VAN</t>
  </si>
  <si>
    <t>SPRINTER 517  PANEL VAN</t>
  </si>
  <si>
    <t>MERCEDES-BENZ VITO 114 TOURER PRO 4X2</t>
  </si>
  <si>
    <t>114 TOURER PRO</t>
  </si>
  <si>
    <t>44770323-Z0E</t>
  </si>
  <si>
    <t>MERCEDES-BENZ 116 TOURER PRO LONG 4X2</t>
  </si>
  <si>
    <t>116 TOURER PRO</t>
  </si>
  <si>
    <t>44770323-Z5E</t>
  </si>
  <si>
    <t>Ranger 2.0L Turbo  Double Cab XL 4x2 HR 6MT</t>
  </si>
  <si>
    <t>SAGA 1.3</t>
  </si>
  <si>
    <t>Standard MT</t>
  </si>
  <si>
    <t>Standard AT</t>
  </si>
  <si>
    <t>Premium AT</t>
  </si>
  <si>
    <t xml:space="preserve">Enq: Peace Gumede  Ref: R57-2022		  Tel: 012 315 5299   Cell :060 998 5510
	Email :TCcontracts2@treasury.gov.za </t>
  </si>
  <si>
    <t>Contract RT57-2022 Contract Circular - Pricing valid for the period ending  29 February 2024</t>
  </si>
  <si>
    <t>GP</t>
  </si>
  <si>
    <t>GP/SUB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</si>
</sst>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R&quot;#,##0;[Red]\-&quot;R&quot;#,##0"/>
    <numFmt numFmtId="44" formatCode="_-&quot;R&quot;* #,##0.00_-;\-&quot;R&quot;* #,##0.00_-;_-&quot;R&quot;* &quot;-&quot;??_-;_-@_-"/>
    <numFmt numFmtId="43" formatCode="_-* #,##0.00_-;\-* #,##0.00_-;_-* &quot;-&quot;??_-;_-@_-"/>
    <numFmt numFmtId="164" formatCode="&quot;R&quot;#,##0.00"/>
    <numFmt numFmtId="165" formatCode="[$R-1C09]#,##0.00"/>
    <numFmt numFmtId="166" formatCode="&quot;R&quot;#,##0"/>
    <numFmt numFmtId="167" formatCode="_-* #,##0_-;\-* #,##0_-;_-* &quot;-&quot;??_-;_-@_-"/>
    <numFmt numFmtId="168" formatCode="0.0%"/>
    <numFmt numFmtId="169" formatCode="_(* #,##0.00_);_(* \(#,##0.00\);_(* &quot;-&quot;??_);_(@_)"/>
    <numFmt numFmtId="170" formatCode="_(&quot;$&quot;* #,##0.00_);_(&quot;$&quot;* \(#,##0.00\);_(&quot;$&quot;* &quot;-&quot;??_);_(@_)"/>
    <numFmt numFmtId="171" formatCode="0.00\ &quot;Kg&quot;"/>
    <numFmt numFmtId="172" formatCode="0.00000"/>
    <numFmt numFmtId="173" formatCode="0.000000"/>
    <numFmt numFmtId="174" formatCode="[$-1C09]dd\ mmmm\ yyyy;@"/>
  </numFmts>
  <fonts count="2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2"/>
      <color indexed="8"/>
      <name val="Times New Roman"/>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b/>
      <sz val="11"/>
      <name val="Arial Narrow"/>
      <family val="2"/>
    </font>
    <font>
      <sz val="11"/>
      <color theme="1"/>
      <name val="Arial"/>
      <family val="2"/>
    </font>
    <font>
      <b/>
      <sz val="11"/>
      <color theme="0"/>
      <name val="Arial Narrow"/>
      <family val="2"/>
    </font>
    <font>
      <sz val="10"/>
      <color indexed="8"/>
      <name val="Calibri"/>
      <family val="2"/>
    </font>
    <font>
      <sz val="8"/>
      <name val="Arial"/>
      <family val="2"/>
    </font>
    <font>
      <sz val="11"/>
      <color indexed="8"/>
      <name val="Arial Narrow"/>
      <family val="2"/>
    </font>
    <font>
      <sz val="11"/>
      <color rgb="FF000000"/>
      <name val="Arial Narrow"/>
      <family val="2"/>
    </font>
    <font>
      <sz val="11"/>
      <color rgb="FFFF0000"/>
      <name val="Arial Narrow"/>
      <family val="2"/>
    </font>
    <font>
      <sz val="10"/>
      <color theme="1"/>
      <name val="Arial"/>
      <family val="2"/>
    </font>
    <font>
      <sz val="11"/>
      <color rgb="FF002060"/>
      <name val="Arial Narrow"/>
      <family val="2"/>
    </font>
    <font>
      <sz val="12"/>
      <color theme="1"/>
      <name val="Arial Narrow"/>
      <family val="2"/>
    </font>
    <font>
      <b/>
      <sz val="12"/>
      <name val="Calibri"/>
      <family val="2"/>
      <scheme val="minor"/>
    </font>
    <font>
      <sz val="12"/>
      <name val="Calibri"/>
      <family val="2"/>
      <scheme val="minor"/>
    </font>
    <font>
      <b/>
      <sz val="16"/>
      <color theme="1"/>
      <name val="Arial Narrow"/>
      <family val="2"/>
    </font>
    <font>
      <sz val="12"/>
      <color indexed="8"/>
      <name val="Arial Narrow"/>
      <family val="2"/>
    </font>
    <font>
      <sz val="12"/>
      <name val="Arial Narrow"/>
      <family val="2"/>
    </font>
    <font>
      <sz val="10"/>
      <name val="Arial"/>
      <family val="2"/>
    </font>
    <font>
      <b/>
      <sz val="16"/>
      <color rgb="FFFF0000"/>
      <name val="Arial Narrow"/>
      <family val="2"/>
    </font>
  </fonts>
  <fills count="12">
    <fill>
      <patternFill patternType="none"/>
    </fill>
    <fill>
      <patternFill patternType="gray125"/>
    </fill>
    <fill>
      <patternFill patternType="solid">
        <fgColor indexed="50"/>
        <bgColor indexed="64"/>
      </patternFill>
    </fill>
    <fill>
      <patternFill patternType="solid">
        <fgColor rgb="FFFFFF00"/>
        <bgColor indexed="64"/>
      </patternFill>
    </fill>
    <fill>
      <patternFill patternType="solid">
        <fgColor rgb="FFC00000"/>
        <bgColor indexed="64"/>
      </patternFill>
    </fill>
    <fill>
      <patternFill patternType="solid">
        <fgColor indexed="9"/>
        <bgColor indexed="64"/>
      </patternFill>
    </fill>
    <fill>
      <patternFill patternType="solid">
        <fgColor rgb="FF00B05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5">
    <border>
      <left/>
      <right/>
      <top/>
      <bottom/>
      <diagonal/>
    </border>
    <border>
      <left style="thin">
        <color indexed="21"/>
      </left>
      <right style="thin">
        <color indexed="21"/>
      </right>
      <top style="thin">
        <color indexed="21"/>
      </top>
      <bottom/>
      <diagonal/>
    </border>
    <border>
      <left style="thin">
        <color indexed="64"/>
      </left>
      <right style="thin">
        <color indexed="64"/>
      </right>
      <top style="thin">
        <color indexed="64"/>
      </top>
      <bottom style="thin">
        <color indexed="64"/>
      </bottom>
      <diagonal/>
    </border>
    <border>
      <left style="thin">
        <color indexed="21"/>
      </left>
      <right style="thin">
        <color indexed="21"/>
      </right>
      <top style="thin">
        <color indexed="21"/>
      </top>
      <bottom style="thin">
        <color indexed="21"/>
      </bottom>
      <diagonal/>
    </border>
    <border>
      <left style="thin">
        <color indexed="64"/>
      </left>
      <right/>
      <top style="thin">
        <color indexed="64"/>
      </top>
      <bottom style="thin">
        <color indexed="64"/>
      </bottom>
      <diagonal/>
    </border>
  </borders>
  <cellStyleXfs count="18">
    <xf numFmtId="0" fontId="0" fillId="0" borderId="0"/>
    <xf numFmtId="0" fontId="4" fillId="2" borderId="1">
      <alignment horizontal="left" vertical="top" wrapText="1"/>
    </xf>
    <xf numFmtId="0" fontId="5" fillId="0" borderId="0"/>
    <xf numFmtId="43" fontId="10" fillId="0" borderId="0" applyFont="0" applyFill="0" applyBorder="0" applyAlignment="0" applyProtection="0"/>
    <xf numFmtId="44" fontId="10" fillId="0" borderId="0" applyFont="0" applyFill="0" applyBorder="0" applyAlignment="0" applyProtection="0"/>
    <xf numFmtId="0" fontId="12" fillId="5" borderId="3">
      <alignment horizontal="left" vertical="top" wrapText="1"/>
    </xf>
    <xf numFmtId="0" fontId="13" fillId="0" borderId="0"/>
    <xf numFmtId="9" fontId="10" fillId="0" borderId="0" applyFont="0" applyFill="0" applyBorder="0" applyAlignment="0" applyProtection="0"/>
    <xf numFmtId="0" fontId="3" fillId="0" borderId="0"/>
    <xf numFmtId="0" fontId="2" fillId="0" borderId="0"/>
    <xf numFmtId="9" fontId="1" fillId="0" borderId="0" applyFont="0" applyFill="0" applyBorder="0" applyAlignment="0" applyProtection="0"/>
    <xf numFmtId="0" fontId="1" fillId="0" borderId="0"/>
    <xf numFmtId="0" fontId="10" fillId="0" borderId="0"/>
    <xf numFmtId="43" fontId="10" fillId="0" borderId="0" applyFont="0" applyFill="0" applyBorder="0" applyAlignment="0" applyProtection="0"/>
    <xf numFmtId="170" fontId="10" fillId="0" borderId="0" applyFont="0" applyFill="0" applyBorder="0" applyAlignment="0" applyProtection="0"/>
    <xf numFmtId="9" fontId="17" fillId="0" borderId="0" applyFont="0" applyFill="0" applyBorder="0" applyAlignment="0" applyProtection="0"/>
    <xf numFmtId="0" fontId="1" fillId="0" borderId="0"/>
    <xf numFmtId="9" fontId="1" fillId="0" borderId="0" applyFont="0" applyFill="0" applyBorder="0" applyAlignment="0" applyProtection="0"/>
  </cellStyleXfs>
  <cellXfs count="167">
    <xf numFmtId="0" fontId="0" fillId="0" borderId="0" xfId="0"/>
    <xf numFmtId="0" fontId="6" fillId="0" borderId="0" xfId="2" applyFont="1"/>
    <xf numFmtId="0" fontId="7" fillId="0" borderId="0" xfId="2" applyFont="1" applyAlignment="1">
      <alignment horizontal="center"/>
    </xf>
    <xf numFmtId="0" fontId="6" fillId="0" borderId="0" xfId="2" applyFont="1" applyAlignment="1">
      <alignment horizontal="center" vertical="center"/>
    </xf>
    <xf numFmtId="0" fontId="7" fillId="0" borderId="2" xfId="0" applyFont="1" applyBorder="1" applyAlignment="1">
      <alignment horizontal="center" vertical="center"/>
    </xf>
    <xf numFmtId="10" fontId="6" fillId="0" borderId="2" xfId="0" applyNumberFormat="1" applyFont="1" applyBorder="1" applyAlignment="1">
      <alignment horizontal="center" vertical="center"/>
    </xf>
    <xf numFmtId="0" fontId="6" fillId="0" borderId="0" xfId="0" applyFont="1"/>
    <xf numFmtId="0" fontId="9" fillId="0" borderId="0" xfId="1" applyFont="1" applyFill="1" applyBorder="1" applyAlignment="1" applyProtection="1">
      <alignment horizontal="center" vertical="center" wrapText="1"/>
      <protection locked="0"/>
    </xf>
    <xf numFmtId="0" fontId="6" fillId="3"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2" applyFont="1" applyAlignment="1">
      <alignment horizontal="center"/>
    </xf>
    <xf numFmtId="0" fontId="7" fillId="0" borderId="2" xfId="0" applyFont="1" applyBorder="1" applyAlignment="1">
      <alignment horizontal="center"/>
    </xf>
    <xf numFmtId="0" fontId="6" fillId="0" borderId="2" xfId="0" applyFont="1" applyBorder="1" applyAlignment="1">
      <alignment horizontal="center"/>
    </xf>
    <xf numFmtId="43" fontId="7" fillId="0" borderId="2" xfId="3" applyFont="1" applyFill="1" applyBorder="1" applyAlignment="1">
      <alignment horizontal="center"/>
    </xf>
    <xf numFmtId="0" fontId="6" fillId="0" borderId="2" xfId="0" applyFont="1" applyBorder="1" applyAlignment="1">
      <alignment horizontal="left" vertical="center"/>
    </xf>
    <xf numFmtId="10" fontId="6" fillId="0" borderId="2" xfId="0" applyNumberFormat="1" applyFont="1" applyBorder="1" applyAlignment="1">
      <alignment horizontal="center" vertical="center" wrapText="1"/>
    </xf>
    <xf numFmtId="0" fontId="7" fillId="0" borderId="0" xfId="0" applyFont="1" applyAlignment="1">
      <alignment horizontal="center"/>
    </xf>
    <xf numFmtId="43" fontId="6" fillId="0" borderId="2" xfId="3" applyFont="1" applyFill="1" applyBorder="1" applyAlignment="1">
      <alignment vertical="center"/>
    </xf>
    <xf numFmtId="44" fontId="7" fillId="0" borderId="2" xfId="4" applyFont="1" applyFill="1" applyBorder="1" applyAlignment="1">
      <alignment horizontal="center" vertical="center"/>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10" fontId="7" fillId="0" borderId="2" xfId="0" applyNumberFormat="1" applyFont="1" applyBorder="1" applyAlignment="1">
      <alignment horizontal="center" vertical="center"/>
    </xf>
    <xf numFmtId="0" fontId="6" fillId="0" borderId="0" xfId="0" applyFont="1" applyAlignment="1">
      <alignment horizontal="center" vertical="center"/>
    </xf>
    <xf numFmtId="167" fontId="7" fillId="0" borderId="2" xfId="3" applyNumberFormat="1" applyFont="1" applyFill="1" applyBorder="1"/>
    <xf numFmtId="43" fontId="7" fillId="0" borderId="2" xfId="3" applyFont="1" applyFill="1" applyBorder="1"/>
    <xf numFmtId="165" fontId="6" fillId="0" borderId="2" xfId="14" applyNumberFormat="1" applyFont="1" applyFill="1" applyBorder="1" applyAlignment="1">
      <alignment vertical="center"/>
    </xf>
    <xf numFmtId="164" fontId="7" fillId="0" borderId="2" xfId="4" applyNumberFormat="1" applyFont="1" applyFill="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vertical="center"/>
    </xf>
    <xf numFmtId="164" fontId="7" fillId="0" borderId="2" xfId="3" applyNumberFormat="1" applyFont="1" applyFill="1" applyBorder="1" applyAlignment="1">
      <alignment horizontal="center" vertical="center"/>
    </xf>
    <xf numFmtId="164" fontId="7" fillId="0" borderId="2" xfId="4" applyNumberFormat="1" applyFont="1" applyFill="1" applyBorder="1" applyAlignment="1">
      <alignment horizontal="center" vertical="center"/>
    </xf>
    <xf numFmtId="164" fontId="6" fillId="0" borderId="2" xfId="3" applyNumberFormat="1" applyFont="1" applyFill="1" applyBorder="1" applyAlignment="1">
      <alignment horizontal="center" vertical="center"/>
    </xf>
    <xf numFmtId="164" fontId="6" fillId="0" borderId="2" xfId="14" applyNumberFormat="1" applyFont="1" applyFill="1" applyBorder="1" applyAlignment="1">
      <alignment horizontal="center" vertical="center"/>
    </xf>
    <xf numFmtId="164" fontId="6" fillId="0" borderId="2" xfId="4" applyNumberFormat="1" applyFont="1" applyFill="1" applyBorder="1" applyAlignment="1">
      <alignment horizontal="center" vertical="center"/>
    </xf>
    <xf numFmtId="164" fontId="7" fillId="0" borderId="0" xfId="0" applyNumberFormat="1"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vertical="center"/>
    </xf>
    <xf numFmtId="0" fontId="11" fillId="4" borderId="0" xfId="1" applyFont="1" applyFill="1" applyBorder="1" applyAlignment="1" applyProtection="1">
      <alignment horizontal="left" vertical="center" wrapText="1"/>
      <protection locked="0"/>
    </xf>
    <xf numFmtId="0" fontId="7" fillId="0" borderId="0" xfId="0" applyFont="1" applyAlignment="1">
      <alignment horizontal="left" wrapText="1"/>
    </xf>
    <xf numFmtId="0" fontId="7" fillId="0" borderId="2" xfId="0" applyFont="1" applyBorder="1" applyAlignment="1">
      <alignment horizontal="left" vertical="center"/>
    </xf>
    <xf numFmtId="0" fontId="6" fillId="0" borderId="2"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2" xfId="5" applyFont="1" applyFill="1" applyBorder="1" applyAlignment="1" applyProtection="1">
      <alignment horizontal="left" vertical="center" wrapText="1"/>
      <protection locked="0"/>
    </xf>
    <xf numFmtId="0" fontId="7" fillId="0" borderId="2" xfId="0" applyFont="1" applyBorder="1" applyAlignment="1">
      <alignment horizontal="left" wrapText="1"/>
    </xf>
    <xf numFmtId="0" fontId="0" fillId="0" borderId="0" xfId="0" applyAlignment="1">
      <alignment horizontal="left"/>
    </xf>
    <xf numFmtId="164" fontId="6" fillId="0" borderId="2" xfId="3" applyNumberFormat="1" applyFont="1" applyFill="1" applyBorder="1" applyAlignment="1">
      <alignment horizontal="center" vertical="center" wrapText="1"/>
    </xf>
    <xf numFmtId="0" fontId="20" fillId="7" borderId="2" xfId="0" applyFont="1" applyFill="1" applyBorder="1" applyAlignment="1">
      <alignment horizontal="center" wrapText="1"/>
    </xf>
    <xf numFmtId="0" fontId="20" fillId="7" borderId="2" xfId="0" applyFont="1" applyFill="1" applyBorder="1" applyAlignment="1">
      <alignment horizontal="center" vertical="center" wrapText="1"/>
    </xf>
    <xf numFmtId="10" fontId="6" fillId="3" borderId="2" xfId="0" applyNumberFormat="1" applyFont="1" applyFill="1" applyBorder="1" applyAlignment="1">
      <alignment horizontal="center" vertical="center" wrapText="1"/>
    </xf>
    <xf numFmtId="10" fontId="6" fillId="3" borderId="2" xfId="0" applyNumberFormat="1" applyFont="1" applyFill="1" applyBorder="1" applyAlignment="1">
      <alignment horizontal="center" vertical="center"/>
    </xf>
    <xf numFmtId="0" fontId="7" fillId="6" borderId="0" xfId="0" applyFont="1" applyFill="1" applyAlignment="1">
      <alignment horizontal="center" vertical="center"/>
    </xf>
    <xf numFmtId="172" fontId="21" fillId="6" borderId="2" xfId="0" applyNumberFormat="1" applyFont="1" applyFill="1" applyBorder="1" applyAlignment="1">
      <alignment horizontal="center" vertical="center"/>
    </xf>
    <xf numFmtId="173" fontId="21" fillId="8" borderId="4" xfId="0" applyNumberFormat="1" applyFont="1" applyFill="1" applyBorder="1" applyAlignment="1">
      <alignment horizontal="center" vertical="center"/>
    </xf>
    <xf numFmtId="173" fontId="21" fillId="3" borderId="4" xfId="0" applyNumberFormat="1" applyFont="1" applyFill="1" applyBorder="1" applyAlignment="1">
      <alignment horizontal="center" vertical="center"/>
    </xf>
    <xf numFmtId="172" fontId="21" fillId="9" borderId="4" xfId="0" applyNumberFormat="1" applyFont="1" applyFill="1" applyBorder="1" applyAlignment="1">
      <alignment horizontal="center" vertical="center"/>
    </xf>
    <xf numFmtId="164" fontId="7" fillId="0" borderId="2" xfId="3" applyNumberFormat="1" applyFont="1" applyFill="1" applyBorder="1" applyAlignment="1">
      <alignment horizontal="center" vertical="center" wrapText="1"/>
    </xf>
    <xf numFmtId="0" fontId="7" fillId="0" borderId="0" xfId="0" applyFont="1" applyAlignment="1">
      <alignment vertical="center"/>
    </xf>
    <xf numFmtId="0" fontId="14" fillId="0" borderId="2" xfId="5" applyFont="1" applyFill="1" applyBorder="1" applyAlignment="1" applyProtection="1">
      <alignment vertical="center" wrapText="1"/>
      <protection locked="0"/>
    </xf>
    <xf numFmtId="0" fontId="7" fillId="0" borderId="2" xfId="5" applyFont="1" applyFill="1" applyBorder="1" applyAlignment="1" applyProtection="1">
      <alignment vertical="center" wrapText="1"/>
      <protection locked="0"/>
    </xf>
    <xf numFmtId="0" fontId="23" fillId="0" borderId="2" xfId="5" applyFont="1" applyFill="1" applyBorder="1" applyAlignment="1">
      <alignment wrapText="1"/>
    </xf>
    <xf numFmtId="0" fontId="14" fillId="0" borderId="2" xfId="5" applyFont="1" applyFill="1" applyBorder="1" applyAlignment="1">
      <alignment wrapText="1"/>
    </xf>
    <xf numFmtId="0" fontId="6" fillId="10" borderId="0" xfId="0" applyFont="1" applyFill="1"/>
    <xf numFmtId="0" fontId="6" fillId="3" borderId="0" xfId="0" applyFont="1" applyFill="1"/>
    <xf numFmtId="0" fontId="6" fillId="10" borderId="0" xfId="0" applyFont="1" applyFill="1" applyAlignment="1">
      <alignment horizontal="center" vertical="center" wrapText="1"/>
    </xf>
    <xf numFmtId="0" fontId="6" fillId="11" borderId="0" xfId="0" applyFont="1" applyFill="1"/>
    <xf numFmtId="0" fontId="11" fillId="4" borderId="2" xfId="1" applyFont="1" applyFill="1" applyBorder="1" applyAlignment="1" applyProtection="1">
      <alignment horizontal="center" vertical="center" wrapText="1"/>
      <protection locked="0"/>
    </xf>
    <xf numFmtId="0" fontId="11" fillId="4" borderId="2" xfId="1" applyFont="1" applyFill="1" applyBorder="1" applyAlignment="1" applyProtection="1">
      <alignment horizontal="left" vertical="center" wrapText="1"/>
      <protection locked="0"/>
    </xf>
    <xf numFmtId="0" fontId="11" fillId="4" borderId="2" xfId="1" applyFont="1" applyFill="1" applyBorder="1" applyAlignment="1" applyProtection="1">
      <alignment vertical="center" wrapText="1"/>
      <protection locked="0"/>
    </xf>
    <xf numFmtId="164" fontId="11" fillId="4" borderId="2" xfId="1"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0" fontId="7" fillId="0" borderId="2" xfId="0" applyFont="1" applyBorder="1" applyAlignment="1">
      <alignment horizontal="center" vertical="center" wrapText="1"/>
    </xf>
    <xf numFmtId="0" fontId="6" fillId="0" borderId="2" xfId="0" applyFont="1" applyBorder="1" applyAlignment="1">
      <alignment vertical="center" wrapText="1"/>
    </xf>
    <xf numFmtId="0" fontId="7" fillId="0" borderId="2" xfId="0" applyFont="1" applyBorder="1" applyAlignment="1" applyProtection="1">
      <alignment horizontal="left" vertical="center"/>
      <protection locked="0"/>
    </xf>
    <xf numFmtId="166" fontId="7" fillId="0" borderId="2" xfId="0" applyNumberFormat="1" applyFont="1" applyBorder="1" applyAlignment="1">
      <alignment horizontal="center" vertical="center"/>
    </xf>
    <xf numFmtId="164" fontId="7" fillId="0" borderId="2" xfId="0" applyNumberFormat="1"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vertical="center"/>
    </xf>
    <xf numFmtId="164" fontId="7" fillId="0" borderId="2" xfId="0" applyNumberFormat="1" applyFont="1" applyBorder="1" applyAlignment="1">
      <alignment vertical="center"/>
    </xf>
    <xf numFmtId="0" fontId="7" fillId="0" borderId="2" xfId="0" applyFont="1" applyBorder="1" applyAlignment="1" applyProtection="1">
      <alignment horizontal="left" vertical="center" wrapText="1"/>
      <protection locked="0"/>
    </xf>
    <xf numFmtId="166" fontId="7" fillId="0" borderId="2"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0" fontId="6" fillId="0" borderId="2" xfId="0" applyFont="1" applyBorder="1" applyAlignment="1">
      <alignment vertical="center"/>
    </xf>
    <xf numFmtId="0" fontId="7" fillId="0" borderId="2" xfId="0" applyFont="1" applyBorder="1" applyAlignment="1">
      <alignment vertical="center" wrapText="1"/>
    </xf>
    <xf numFmtId="43" fontId="7" fillId="0" borderId="2" xfId="0" applyNumberFormat="1" applyFont="1" applyBorder="1" applyAlignment="1">
      <alignment vertical="center"/>
    </xf>
    <xf numFmtId="0" fontId="6" fillId="0" borderId="2" xfId="0" applyFont="1" applyBorder="1" applyAlignment="1" applyProtection="1">
      <alignment horizontal="left" vertical="center" wrapText="1"/>
      <protection locked="0"/>
    </xf>
    <xf numFmtId="0" fontId="6" fillId="0" borderId="2" xfId="2"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pplyProtection="1">
      <alignment horizontal="left" vertical="center"/>
      <protection locked="0"/>
    </xf>
    <xf numFmtId="0" fontId="7" fillId="0" borderId="2" xfId="0" applyFont="1" applyBorder="1" applyAlignment="1">
      <alignment horizontal="left"/>
    </xf>
    <xf numFmtId="43" fontId="7" fillId="0" borderId="2" xfId="0" applyNumberFormat="1" applyFont="1" applyBorder="1" applyAlignment="1">
      <alignment horizontal="center"/>
    </xf>
    <xf numFmtId="0" fontId="15" fillId="0" borderId="2" xfId="2" applyFont="1" applyBorder="1" applyAlignment="1">
      <alignment horizontal="center"/>
    </xf>
    <xf numFmtId="164" fontId="15" fillId="0" borderId="2" xfId="2" applyNumberFormat="1" applyFont="1" applyBorder="1" applyAlignment="1">
      <alignment horizontal="center" vertical="center"/>
    </xf>
    <xf numFmtId="1" fontId="7" fillId="0" borderId="2" xfId="6" applyNumberFormat="1" applyFont="1" applyBorder="1" applyAlignment="1">
      <alignment horizontal="left" vertical="center" wrapText="1"/>
    </xf>
    <xf numFmtId="165" fontId="7" fillId="0" borderId="2" xfId="0" applyNumberFormat="1" applyFont="1" applyBorder="1" applyAlignment="1">
      <alignment horizontal="center" vertical="center"/>
    </xf>
    <xf numFmtId="0" fontId="18" fillId="0" borderId="2" xfId="0" applyFont="1" applyBorder="1" applyAlignment="1">
      <alignment horizontal="left" vertical="center" wrapText="1"/>
    </xf>
    <xf numFmtId="164" fontId="7" fillId="0" borderId="2" xfId="0" applyNumberFormat="1" applyFont="1" applyBorder="1" applyAlignment="1" applyProtection="1">
      <alignment horizontal="center" vertical="center" wrapText="1"/>
      <protection locked="0"/>
    </xf>
    <xf numFmtId="168" fontId="6" fillId="0" borderId="2" xfId="0" applyNumberFormat="1" applyFont="1" applyBorder="1" applyAlignment="1">
      <alignment horizontal="center" vertical="center"/>
    </xf>
    <xf numFmtId="164" fontId="7" fillId="0" borderId="2" xfId="0" applyNumberFormat="1" applyFont="1" applyBorder="1" applyAlignment="1">
      <alignment horizontal="center"/>
    </xf>
    <xf numFmtId="164" fontId="6" fillId="0" borderId="2" xfId="0" applyNumberFormat="1" applyFont="1" applyBorder="1" applyAlignment="1">
      <alignment horizontal="center" vertical="center"/>
    </xf>
    <xf numFmtId="0" fontId="7" fillId="0" borderId="2" xfId="2" applyFont="1" applyBorder="1" applyAlignment="1">
      <alignment horizontal="center" vertical="center"/>
    </xf>
    <xf numFmtId="165" fontId="7" fillId="0" borderId="2" xfId="0" applyNumberFormat="1" applyFont="1" applyBorder="1" applyAlignment="1">
      <alignment horizontal="right" vertical="center"/>
    </xf>
    <xf numFmtId="0" fontId="7" fillId="0" borderId="2" xfId="0" applyFont="1" applyBorder="1"/>
    <xf numFmtId="4" fontId="6" fillId="0" borderId="2" xfId="0" applyNumberFormat="1" applyFont="1" applyBorder="1" applyAlignment="1">
      <alignment horizontal="center" vertical="center"/>
    </xf>
    <xf numFmtId="164" fontId="6" fillId="0" borderId="2" xfId="0" applyNumberFormat="1" applyFont="1" applyBorder="1" applyAlignment="1" applyProtection="1">
      <alignment horizontal="center" vertical="center" wrapText="1"/>
      <protection locked="0"/>
    </xf>
    <xf numFmtId="164" fontId="6" fillId="0" borderId="2" xfId="0" applyNumberFormat="1" applyFont="1" applyBorder="1" applyAlignment="1">
      <alignment horizontal="center" vertical="center" wrapText="1"/>
    </xf>
    <xf numFmtId="0" fontId="7" fillId="0" borderId="2" xfId="0" applyFont="1" applyBorder="1" applyAlignment="1">
      <alignment wrapText="1"/>
    </xf>
    <xf numFmtId="0" fontId="15" fillId="0" borderId="2" xfId="0" applyFont="1" applyBorder="1" applyAlignment="1">
      <alignment horizontal="left" vertical="center" wrapText="1"/>
    </xf>
    <xf numFmtId="43" fontId="6" fillId="0" borderId="2" xfId="0" applyNumberFormat="1" applyFont="1" applyBorder="1" applyAlignment="1">
      <alignment horizontal="center" vertical="center"/>
    </xf>
    <xf numFmtId="166" fontId="6" fillId="0" borderId="2" xfId="0" applyNumberFormat="1" applyFont="1" applyBorder="1" applyAlignment="1">
      <alignment horizontal="center" vertical="center" wrapText="1"/>
    </xf>
    <xf numFmtId="165" fontId="6" fillId="0" borderId="2" xfId="0" applyNumberFormat="1" applyFont="1" applyBorder="1" applyAlignment="1">
      <alignment horizontal="center" vertical="center"/>
    </xf>
    <xf numFmtId="169" fontId="6" fillId="0" borderId="2" xfId="0" applyNumberFormat="1" applyFont="1" applyBorder="1" applyAlignment="1">
      <alignment horizontal="center" vertical="center"/>
    </xf>
    <xf numFmtId="2" fontId="6" fillId="0" borderId="2" xfId="0" applyNumberFormat="1" applyFont="1" applyBorder="1" applyAlignment="1">
      <alignment horizontal="right" vertical="center"/>
    </xf>
    <xf numFmtId="164" fontId="6" fillId="0" borderId="2" xfId="0" applyNumberFormat="1" applyFont="1" applyBorder="1" applyAlignment="1">
      <alignment vertical="center"/>
    </xf>
    <xf numFmtId="3" fontId="6" fillId="0" borderId="2" xfId="0" applyNumberFormat="1" applyFont="1" applyBorder="1" applyAlignment="1">
      <alignment horizontal="center" vertical="center"/>
    </xf>
    <xf numFmtId="0" fontId="19" fillId="0" borderId="2" xfId="0" applyFont="1" applyBorder="1" applyAlignment="1">
      <alignment horizontal="left" wrapText="1"/>
    </xf>
    <xf numFmtId="0" fontId="19" fillId="0" borderId="2" xfId="0" applyFont="1" applyBorder="1" applyAlignment="1">
      <alignment wrapText="1"/>
    </xf>
    <xf numFmtId="0" fontId="25" fillId="0" borderId="2" xfId="0" applyFont="1" applyBorder="1" applyAlignment="1">
      <alignment wrapText="1"/>
    </xf>
    <xf numFmtId="0" fontId="6" fillId="0" borderId="2" xfId="12" applyFont="1" applyBorder="1" applyAlignment="1">
      <alignment horizontal="left" vertical="center" wrapText="1"/>
    </xf>
    <xf numFmtId="3" fontId="6" fillId="0" borderId="2" xfId="0" applyNumberFormat="1" applyFont="1" applyBorder="1" applyAlignment="1">
      <alignment vertical="center"/>
    </xf>
    <xf numFmtId="0" fontId="16" fillId="0" borderId="2" xfId="0" applyFont="1" applyBorder="1" applyAlignment="1" applyProtection="1">
      <alignment horizontal="left" vertical="center"/>
      <protection locked="0"/>
    </xf>
    <xf numFmtId="0" fontId="6" fillId="0" borderId="2" xfId="0" quotePrefix="1" applyFont="1" applyBorder="1" applyAlignment="1">
      <alignment horizontal="center" vertical="center"/>
    </xf>
    <xf numFmtId="4" fontId="6" fillId="0" borderId="2" xfId="0" applyNumberFormat="1" applyFont="1" applyBorder="1" applyAlignment="1">
      <alignment vertical="center"/>
    </xf>
    <xf numFmtId="165" fontId="6" fillId="0" borderId="2" xfId="0" applyNumberFormat="1" applyFont="1" applyBorder="1" applyAlignment="1">
      <alignment horizontal="right" vertical="center"/>
    </xf>
    <xf numFmtId="49" fontId="7" fillId="0" borderId="2" xfId="0" applyNumberFormat="1" applyFont="1" applyBorder="1" applyAlignment="1">
      <alignment horizontal="center" vertical="center" wrapText="1" shrinkToFit="1"/>
    </xf>
    <xf numFmtId="49" fontId="7" fillId="0" borderId="2" xfId="0" applyNumberFormat="1" applyFont="1" applyBorder="1" applyAlignment="1">
      <alignment horizontal="left" vertical="center" wrapText="1" shrinkToFit="1"/>
    </xf>
    <xf numFmtId="0" fontId="7" fillId="0" borderId="2" xfId="0" applyFont="1" applyBorder="1" applyAlignment="1" applyProtection="1">
      <alignment horizontal="center" vertical="center" wrapText="1"/>
      <protection locked="0"/>
    </xf>
    <xf numFmtId="0" fontId="17" fillId="0" borderId="2" xfId="0" applyFont="1" applyBorder="1" applyAlignment="1">
      <alignment horizontal="left"/>
    </xf>
    <xf numFmtId="0" fontId="24" fillId="0" borderId="2" xfId="0" applyFont="1" applyBorder="1" applyAlignment="1">
      <alignment wrapText="1"/>
    </xf>
    <xf numFmtId="0" fontId="7" fillId="0" borderId="2" xfId="6" applyFont="1" applyBorder="1" applyAlignment="1">
      <alignment vertical="center" wrapText="1"/>
    </xf>
    <xf numFmtId="0" fontId="7" fillId="0" borderId="2" xfId="6" applyFont="1" applyBorder="1" applyAlignment="1">
      <alignment horizontal="left"/>
    </xf>
    <xf numFmtId="0" fontId="25" fillId="0" borderId="2" xfId="0" applyFont="1" applyBorder="1" applyAlignment="1">
      <alignment horizontal="left"/>
    </xf>
    <xf numFmtId="0" fontId="7" fillId="0" borderId="2" xfId="6" applyFont="1" applyBorder="1" applyAlignment="1">
      <alignment horizontal="left" vertical="center" wrapText="1"/>
    </xf>
    <xf numFmtId="164" fontId="15" fillId="0" borderId="2" xfId="0" applyNumberFormat="1" applyFont="1" applyBorder="1" applyAlignment="1">
      <alignment horizontal="center" vertical="center"/>
    </xf>
    <xf numFmtId="10" fontId="6" fillId="0" borderId="2" xfId="0" applyNumberFormat="1" applyFont="1" applyBorder="1" applyAlignment="1">
      <alignment vertical="center"/>
    </xf>
    <xf numFmtId="10" fontId="6" fillId="0" borderId="2" xfId="0" applyNumberFormat="1" applyFont="1" applyBorder="1" applyAlignment="1">
      <alignment vertical="center" wrapText="1"/>
    </xf>
    <xf numFmtId="0" fontId="6" fillId="0" borderId="2" xfId="0" applyFont="1" applyBorder="1" applyAlignment="1">
      <alignment horizontal="left" wrapText="1"/>
    </xf>
    <xf numFmtId="0" fontId="6" fillId="0" borderId="2" xfId="0" applyFont="1" applyBorder="1" applyAlignment="1">
      <alignment wrapText="1"/>
    </xf>
    <xf numFmtId="10" fontId="7" fillId="0" borderId="2" xfId="0" applyNumberFormat="1" applyFont="1" applyBorder="1" applyAlignment="1">
      <alignment vertical="center"/>
    </xf>
    <xf numFmtId="0" fontId="6" fillId="0" borderId="2" xfId="0" applyFont="1" applyBorder="1" applyAlignment="1">
      <alignment horizontal="left"/>
    </xf>
    <xf numFmtId="0" fontId="6" fillId="0" borderId="2" xfId="6" applyFont="1" applyBorder="1" applyAlignment="1">
      <alignment horizontal="left" vertical="center" wrapText="1"/>
    </xf>
    <xf numFmtId="0" fontId="6" fillId="0" borderId="2" xfId="6" applyFont="1" applyBorder="1" applyAlignment="1">
      <alignment horizontal="left"/>
    </xf>
    <xf numFmtId="0" fontId="6" fillId="0" borderId="2" xfId="6" applyFont="1" applyBorder="1" applyAlignment="1" applyProtection="1">
      <alignment horizontal="left" vertical="center"/>
      <protection locked="0"/>
    </xf>
    <xf numFmtId="0" fontId="6" fillId="0" borderId="2" xfId="6" applyFont="1" applyBorder="1" applyAlignment="1">
      <alignment horizontal="left" vertical="center"/>
    </xf>
    <xf numFmtId="164" fontId="6" fillId="0" borderId="2" xfId="6" applyNumberFormat="1" applyFont="1" applyBorder="1" applyAlignment="1">
      <alignment horizontal="center" vertical="center"/>
    </xf>
    <xf numFmtId="10" fontId="6" fillId="0" borderId="2" xfId="6" applyNumberFormat="1" applyFont="1" applyBorder="1" applyAlignment="1">
      <alignment horizontal="center" vertical="center"/>
    </xf>
    <xf numFmtId="0" fontId="6" fillId="0" borderId="2" xfId="16" applyFont="1" applyBorder="1" applyAlignment="1">
      <alignment horizontal="left" vertical="center"/>
    </xf>
    <xf numFmtId="0" fontId="6" fillId="0" borderId="2" xfId="16" applyFont="1" applyBorder="1" applyAlignment="1">
      <alignment horizontal="left" vertical="center" wrapText="1"/>
    </xf>
    <xf numFmtId="0" fontId="6" fillId="0" borderId="2" xfId="16" applyFont="1" applyBorder="1" applyAlignment="1" applyProtection="1">
      <alignment horizontal="left" vertical="center"/>
      <protection locked="0"/>
    </xf>
    <xf numFmtId="0" fontId="6" fillId="0" borderId="2" xfId="16" applyFont="1" applyBorder="1" applyAlignment="1">
      <alignment vertical="center"/>
    </xf>
    <xf numFmtId="164" fontId="6" fillId="0" borderId="2" xfId="16" applyNumberFormat="1" applyFont="1" applyBorder="1" applyAlignment="1">
      <alignment horizontal="center" vertical="center"/>
    </xf>
    <xf numFmtId="10" fontId="6" fillId="0" borderId="2" xfId="0" applyNumberFormat="1" applyFont="1" applyBorder="1" applyAlignment="1">
      <alignment horizontal="left" vertical="center"/>
    </xf>
    <xf numFmtId="0" fontId="7" fillId="0" borderId="2" xfId="0" applyFont="1" applyBorder="1" applyAlignment="1" applyProtection="1">
      <alignment vertical="center"/>
      <protection locked="0"/>
    </xf>
    <xf numFmtId="0" fontId="7" fillId="0" borderId="2" xfId="0" applyFont="1" applyBorder="1" applyAlignment="1">
      <alignment vertical="top" wrapText="1"/>
    </xf>
    <xf numFmtId="0" fontId="6" fillId="0" borderId="2" xfId="0" applyFont="1" applyBorder="1" applyAlignment="1">
      <alignment vertical="top" wrapText="1"/>
    </xf>
    <xf numFmtId="10" fontId="6" fillId="0" borderId="2" xfId="0" applyNumberFormat="1" applyFont="1" applyBorder="1" applyAlignment="1">
      <alignment vertical="top" wrapText="1"/>
    </xf>
    <xf numFmtId="171" fontId="7" fillId="0" borderId="2" xfId="0" quotePrefix="1" applyNumberFormat="1" applyFont="1" applyBorder="1" applyAlignment="1">
      <alignment horizontal="left" vertical="center" wrapText="1"/>
    </xf>
    <xf numFmtId="10" fontId="7" fillId="0" borderId="2" xfId="0" applyNumberFormat="1" applyFont="1" applyBorder="1" applyAlignment="1">
      <alignment horizontal="left" vertical="center" wrapText="1"/>
    </xf>
    <xf numFmtId="10" fontId="6" fillId="0" borderId="2" xfId="0" applyNumberFormat="1" applyFont="1" applyBorder="1" applyAlignment="1">
      <alignment horizontal="left" vertical="center" wrapText="1"/>
    </xf>
    <xf numFmtId="164" fontId="15" fillId="0" borderId="2" xfId="0" applyNumberFormat="1" applyFont="1" applyBorder="1" applyAlignment="1">
      <alignment horizontal="center" vertical="center" wrapText="1"/>
    </xf>
    <xf numFmtId="0" fontId="8" fillId="0" borderId="2" xfId="0" applyFont="1" applyBorder="1" applyAlignment="1">
      <alignment horizontal="left" vertical="center" wrapText="1"/>
    </xf>
    <xf numFmtId="6" fontId="6" fillId="0" borderId="2" xfId="0" applyNumberFormat="1" applyFont="1" applyBorder="1" applyAlignment="1">
      <alignment horizontal="left" vertical="center" wrapText="1"/>
    </xf>
    <xf numFmtId="6" fontId="7" fillId="0" borderId="2" xfId="0" applyNumberFormat="1" applyFont="1" applyBorder="1" applyAlignment="1">
      <alignment horizontal="left" vertical="center" wrapText="1"/>
    </xf>
    <xf numFmtId="0" fontId="22" fillId="0" borderId="2" xfId="0" applyFont="1" applyBorder="1" applyAlignment="1">
      <alignment horizontal="center" vertical="center"/>
    </xf>
    <xf numFmtId="174" fontId="26" fillId="0" borderId="2" xfId="0" applyNumberFormat="1" applyFont="1" applyBorder="1" applyAlignment="1">
      <alignment horizontal="right" vertical="center"/>
    </xf>
    <xf numFmtId="0" fontId="19" fillId="0" borderId="2" xfId="0" applyFont="1" applyBorder="1" applyAlignment="1">
      <alignment horizontal="center" vertical="center" wrapText="1"/>
    </xf>
    <xf numFmtId="0" fontId="8" fillId="0" borderId="2" xfId="0" applyFont="1" applyBorder="1" applyAlignment="1">
      <alignment horizontal="center" vertical="center"/>
    </xf>
  </cellXfs>
  <cellStyles count="18">
    <cellStyle name="cellstyle" xfId="5" xr:uid="{46AA8B47-9952-4BB9-8840-190DA1C66D19}"/>
    <cellStyle name="Comma" xfId="3" builtinId="3"/>
    <cellStyle name="Comma 2" xfId="13" xr:uid="{E69378F0-EA7D-4D18-A5ED-AD36C10A2DCB}"/>
    <cellStyle name="Currency" xfId="4" builtinId="4"/>
    <cellStyle name="Currency 2" xfId="14" xr:uid="{949212E4-C7C3-42EB-B3B0-E52ACE888EA4}"/>
    <cellStyle name="Normal" xfId="0" builtinId="0"/>
    <cellStyle name="Normal 2" xfId="2" xr:uid="{00000000-0005-0000-0000-000001000000}"/>
    <cellStyle name="Normal 2 2" xfId="8" xr:uid="{C460AC25-A385-49DF-8C20-492528FE1BA0}"/>
    <cellStyle name="Normal 3" xfId="6" xr:uid="{32CE8C14-40C9-4A82-8F43-4AB40BDDF7B4}"/>
    <cellStyle name="Normal 4" xfId="9" xr:uid="{CEDC7A39-BB18-4AC4-9120-B0498A340C52}"/>
    <cellStyle name="Normal 5" xfId="12" xr:uid="{8CD86B14-C680-4C8D-A221-B0B8D8444CBF}"/>
    <cellStyle name="Normal 58" xfId="11" xr:uid="{E47E7B61-4D92-417C-BF34-6AE2BE08C5B2}"/>
    <cellStyle name="Normal 59" xfId="16" xr:uid="{D9983560-2D92-4EAA-A22C-A2126FCEE958}"/>
    <cellStyle name="Per cent 2" xfId="15" xr:uid="{A00DA400-CD72-4AC2-B492-66869F35687C}"/>
    <cellStyle name="Percent 13" xfId="10" xr:uid="{444E6730-4B30-4738-8C0D-A96EA10758A6}"/>
    <cellStyle name="Percent 14" xfId="17" xr:uid="{FC099542-18F3-4370-A786-90713613C635}"/>
    <cellStyle name="Percent 3" xfId="7" xr:uid="{EB7F3360-8E92-48B4-B0EB-9C9C1EBDC3C9}"/>
    <cellStyle name="style" xfId="1"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836386</xdr:colOff>
      <xdr:row>2</xdr:row>
      <xdr:rowOff>201931</xdr:rowOff>
    </xdr:to>
    <xdr:pic>
      <xdr:nvPicPr>
        <xdr:cNvPr id="5" name="Picture 4">
          <a:extLst>
            <a:ext uri="{FF2B5EF4-FFF2-40B4-BE49-F238E27FC236}">
              <a16:creationId xmlns:a16="http://schemas.microsoft.com/office/drawing/2014/main" id="{F29BCC24-3ACF-4D22-B1B5-95A0630E92C5}"/>
            </a:ext>
          </a:extLst>
        </xdr:cNvPr>
        <xdr:cNvPicPr>
          <a:picLocks noChangeAspect="1"/>
        </xdr:cNvPicPr>
      </xdr:nvPicPr>
      <xdr:blipFill>
        <a:blip xmlns:r="http://schemas.openxmlformats.org/officeDocument/2006/relationships" r:embed="rId1"/>
        <a:stretch>
          <a:fillRect/>
        </a:stretch>
      </xdr:blipFill>
      <xdr:spPr>
        <a:xfrm>
          <a:off x="0" y="0"/>
          <a:ext cx="3575957" cy="9639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s\RT57%20Vehicle%20procurement\RT57%202022\2023.02%20BEC%20meeting\2023.02%20Cleaned%20pricing%20schedules\0.%20Proceed\71.%20Qalabotjha%20Trad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7"/>
      <sheetName val="RT57-09"/>
      <sheetName val="DA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PY2696"/>
  <sheetViews>
    <sheetView tabSelected="1" view="pageBreakPreview" topLeftCell="A2649" zoomScale="70" zoomScaleNormal="70" zoomScaleSheetLayoutView="70" workbookViewId="0">
      <selection activeCell="A8" sqref="A8:A2682"/>
    </sheetView>
  </sheetViews>
  <sheetFormatPr defaultColWidth="9" defaultRowHeight="30" customHeight="1" x14ac:dyDescent="0.3"/>
  <cols>
    <col min="1" max="1" width="6.5" style="36" customWidth="1"/>
    <col min="2" max="2" width="29.4140625" style="28" customWidth="1"/>
    <col min="3" max="3" width="50.58203125" style="38" customWidth="1"/>
    <col min="4" max="4" width="33.6640625" style="57" customWidth="1"/>
    <col min="5" max="5" width="24.1640625" style="41" customWidth="1"/>
    <col min="6" max="6" width="33.58203125" style="42" customWidth="1"/>
    <col min="7" max="7" width="20.58203125" style="16" customWidth="1"/>
    <col min="8" max="8" width="19.33203125" style="16" customWidth="1"/>
    <col min="9" max="9" width="25.5" style="34" customWidth="1"/>
    <col min="10" max="10" width="24.75" style="35" customWidth="1"/>
    <col min="11" max="11" width="21.5" style="27" customWidth="1"/>
    <col min="12" max="12" width="20.5" style="6" customWidth="1"/>
    <col min="13" max="16384" width="9" style="6"/>
  </cols>
  <sheetData>
    <row r="1" spans="1:12" ht="30" customHeight="1" x14ac:dyDescent="0.3">
      <c r="A1" s="165" t="s">
        <v>2714</v>
      </c>
      <c r="B1" s="165"/>
      <c r="C1" s="165"/>
      <c r="D1" s="165"/>
      <c r="E1" s="165"/>
      <c r="F1" s="165"/>
      <c r="G1" s="165"/>
      <c r="H1" s="165"/>
      <c r="I1" s="165"/>
      <c r="J1" s="165"/>
      <c r="K1" s="165"/>
      <c r="L1" s="165"/>
    </row>
    <row r="2" spans="1:12" ht="30" customHeight="1" x14ac:dyDescent="0.3">
      <c r="A2" s="165"/>
      <c r="B2" s="165"/>
      <c r="C2" s="165"/>
      <c r="D2" s="165"/>
      <c r="E2" s="165"/>
      <c r="F2" s="165"/>
      <c r="G2" s="165"/>
      <c r="H2" s="165"/>
      <c r="I2" s="165"/>
      <c r="J2" s="165"/>
      <c r="K2" s="165"/>
      <c r="L2" s="165"/>
    </row>
    <row r="3" spans="1:12" ht="30" customHeight="1" x14ac:dyDescent="0.3">
      <c r="A3" s="165"/>
      <c r="B3" s="165"/>
      <c r="C3" s="165"/>
      <c r="D3" s="165"/>
      <c r="E3" s="165"/>
      <c r="F3" s="165"/>
      <c r="G3" s="165"/>
      <c r="H3" s="165"/>
      <c r="I3" s="165"/>
      <c r="J3" s="165"/>
      <c r="K3" s="165"/>
      <c r="L3" s="165"/>
    </row>
    <row r="4" spans="1:12" ht="57" customHeight="1" x14ac:dyDescent="0.3">
      <c r="A4" s="163" t="s">
        <v>2715</v>
      </c>
      <c r="B4" s="163"/>
      <c r="C4" s="163"/>
      <c r="D4" s="163"/>
      <c r="E4" s="163"/>
      <c r="F4" s="163"/>
      <c r="G4" s="163"/>
      <c r="H4" s="163"/>
      <c r="I4" s="163"/>
      <c r="J4" s="163"/>
      <c r="K4" s="163"/>
      <c r="L4" s="163"/>
    </row>
    <row r="5" spans="1:12" ht="49.5" customHeight="1" x14ac:dyDescent="0.3">
      <c r="A5" s="164">
        <v>45244</v>
      </c>
      <c r="B5" s="164"/>
      <c r="C5" s="164"/>
      <c r="D5" s="164"/>
      <c r="E5" s="164"/>
      <c r="F5" s="164"/>
      <c r="G5" s="164"/>
      <c r="H5" s="164"/>
      <c r="I5" s="164"/>
      <c r="J5" s="164"/>
      <c r="K5" s="164"/>
      <c r="L5" s="164"/>
    </row>
    <row r="6" spans="1:12" ht="60.5" customHeight="1" x14ac:dyDescent="0.3">
      <c r="A6" s="166"/>
      <c r="B6" s="166"/>
      <c r="C6" s="166"/>
      <c r="D6" s="166"/>
      <c r="E6" s="166"/>
      <c r="F6" s="166"/>
      <c r="G6" s="166"/>
      <c r="H6" s="166"/>
      <c r="I6" s="166"/>
      <c r="J6" s="166"/>
      <c r="K6" s="166"/>
      <c r="L6" s="166"/>
    </row>
    <row r="7" spans="1:12" s="7" customFormat="1" ht="83.5" customHeight="1" x14ac:dyDescent="0.3">
      <c r="A7" s="66" t="s">
        <v>2632</v>
      </c>
      <c r="B7" s="66" t="s">
        <v>1</v>
      </c>
      <c r="C7" s="67" t="s">
        <v>18</v>
      </c>
      <c r="D7" s="68" t="s">
        <v>3</v>
      </c>
      <c r="E7" s="67" t="s">
        <v>2</v>
      </c>
      <c r="F7" s="66" t="s">
        <v>5</v>
      </c>
      <c r="G7" s="66" t="s">
        <v>4</v>
      </c>
      <c r="H7" s="66" t="s">
        <v>1468</v>
      </c>
      <c r="I7" s="69" t="s">
        <v>19</v>
      </c>
      <c r="J7" s="69" t="s">
        <v>19</v>
      </c>
      <c r="K7" s="69" t="s">
        <v>366</v>
      </c>
      <c r="L7" s="69" t="s">
        <v>526</v>
      </c>
    </row>
    <row r="8" spans="1:12" ht="75" customHeight="1" x14ac:dyDescent="0.3">
      <c r="A8" s="70">
        <f>ROW(A1)</f>
        <v>1</v>
      </c>
      <c r="B8" s="71" t="s">
        <v>527</v>
      </c>
      <c r="C8" s="20" t="s">
        <v>528</v>
      </c>
      <c r="D8" s="72" t="s">
        <v>2146</v>
      </c>
      <c r="E8" s="39" t="s">
        <v>231</v>
      </c>
      <c r="F8" s="20" t="s">
        <v>529</v>
      </c>
      <c r="G8" s="73" t="s">
        <v>530</v>
      </c>
      <c r="H8" s="74"/>
      <c r="I8" s="75">
        <v>408016.00000000006</v>
      </c>
      <c r="J8" s="75">
        <v>408016.00000000006</v>
      </c>
      <c r="K8" s="76">
        <v>1</v>
      </c>
      <c r="L8" s="76" t="s">
        <v>2716</v>
      </c>
    </row>
    <row r="9" spans="1:12" ht="75" customHeight="1" x14ac:dyDescent="0.3">
      <c r="A9" s="70">
        <f t="shared" ref="A9:A72" si="0">ROW(A2)</f>
        <v>2</v>
      </c>
      <c r="B9" s="71" t="s">
        <v>527</v>
      </c>
      <c r="C9" s="20" t="s">
        <v>528</v>
      </c>
      <c r="D9" s="72" t="s">
        <v>2146</v>
      </c>
      <c r="E9" s="39" t="s">
        <v>231</v>
      </c>
      <c r="F9" s="20" t="s">
        <v>531</v>
      </c>
      <c r="G9" s="73" t="s">
        <v>532</v>
      </c>
      <c r="H9" s="74"/>
      <c r="I9" s="75">
        <v>408707.47826086939</v>
      </c>
      <c r="J9" s="75">
        <v>408707.47826086939</v>
      </c>
      <c r="K9" s="76">
        <v>2</v>
      </c>
      <c r="L9" s="76" t="s">
        <v>2716</v>
      </c>
    </row>
    <row r="10" spans="1:12" ht="75" customHeight="1" x14ac:dyDescent="0.3">
      <c r="A10" s="70">
        <f t="shared" si="0"/>
        <v>3</v>
      </c>
      <c r="B10" s="71" t="s">
        <v>527</v>
      </c>
      <c r="C10" s="20" t="s">
        <v>528</v>
      </c>
      <c r="D10" s="72" t="s">
        <v>2146</v>
      </c>
      <c r="E10" s="39" t="s">
        <v>231</v>
      </c>
      <c r="F10" s="20" t="s">
        <v>533</v>
      </c>
      <c r="G10" s="73" t="s">
        <v>534</v>
      </c>
      <c r="H10" s="74"/>
      <c r="I10" s="75">
        <v>424144.34782608692</v>
      </c>
      <c r="J10" s="75">
        <v>424144.34782608692</v>
      </c>
      <c r="K10" s="76">
        <v>3</v>
      </c>
      <c r="L10" s="76" t="s">
        <v>2716</v>
      </c>
    </row>
    <row r="11" spans="1:12" ht="75" customHeight="1" x14ac:dyDescent="0.3">
      <c r="A11" s="70">
        <f t="shared" si="0"/>
        <v>4</v>
      </c>
      <c r="B11" s="71" t="s">
        <v>527</v>
      </c>
      <c r="C11" s="20" t="s">
        <v>528</v>
      </c>
      <c r="D11" s="72" t="s">
        <v>2146</v>
      </c>
      <c r="E11" s="39" t="s">
        <v>231</v>
      </c>
      <c r="F11" s="20" t="s">
        <v>535</v>
      </c>
      <c r="G11" s="73" t="s">
        <v>536</v>
      </c>
      <c r="H11" s="74"/>
      <c r="I11" s="75">
        <v>439008.99999999983</v>
      </c>
      <c r="J11" s="75">
        <v>439008.99999999977</v>
      </c>
      <c r="K11" s="76">
        <v>4</v>
      </c>
      <c r="L11" s="76" t="s">
        <v>2716</v>
      </c>
    </row>
    <row r="12" spans="1:12" ht="75" customHeight="1" x14ac:dyDescent="0.3">
      <c r="A12" s="70">
        <f t="shared" si="0"/>
        <v>5</v>
      </c>
      <c r="B12" s="71" t="s">
        <v>527</v>
      </c>
      <c r="C12" s="20" t="s">
        <v>528</v>
      </c>
      <c r="D12" s="72" t="s">
        <v>2146</v>
      </c>
      <c r="E12" s="39" t="s">
        <v>231</v>
      </c>
      <c r="F12" s="20" t="s">
        <v>537</v>
      </c>
      <c r="G12" s="73" t="s">
        <v>538</v>
      </c>
      <c r="H12" s="74"/>
      <c r="I12" s="75">
        <v>447586.00000000012</v>
      </c>
      <c r="J12" s="75">
        <v>447586.00000000006</v>
      </c>
      <c r="K12" s="76">
        <v>5</v>
      </c>
      <c r="L12" s="76" t="s">
        <v>2716</v>
      </c>
    </row>
    <row r="13" spans="1:12" ht="75" customHeight="1" x14ac:dyDescent="0.3">
      <c r="A13" s="70">
        <f t="shared" si="0"/>
        <v>6</v>
      </c>
      <c r="B13" s="71" t="s">
        <v>527</v>
      </c>
      <c r="C13" s="20" t="s">
        <v>528</v>
      </c>
      <c r="D13" s="77" t="s">
        <v>143</v>
      </c>
      <c r="E13" s="39" t="s">
        <v>144</v>
      </c>
      <c r="F13" s="20" t="s">
        <v>539</v>
      </c>
      <c r="G13" s="73" t="s">
        <v>540</v>
      </c>
      <c r="H13" s="78"/>
      <c r="I13" s="75">
        <v>515000</v>
      </c>
      <c r="J13" s="75">
        <v>514999.99999999994</v>
      </c>
      <c r="K13" s="76">
        <v>6</v>
      </c>
      <c r="L13" s="76" t="s">
        <v>2716</v>
      </c>
    </row>
    <row r="14" spans="1:12" ht="75" customHeight="1" x14ac:dyDescent="0.3">
      <c r="A14" s="70">
        <f t="shared" si="0"/>
        <v>7</v>
      </c>
      <c r="B14" s="71" t="s">
        <v>541</v>
      </c>
      <c r="C14" s="20" t="s">
        <v>542</v>
      </c>
      <c r="D14" s="72" t="s">
        <v>2146</v>
      </c>
      <c r="E14" s="20" t="s">
        <v>270</v>
      </c>
      <c r="F14" s="79" t="s">
        <v>543</v>
      </c>
      <c r="G14" s="79" t="s">
        <v>544</v>
      </c>
      <c r="H14" s="80"/>
      <c r="I14" s="81">
        <v>659806</v>
      </c>
      <c r="J14" s="75">
        <v>659805.99999999988</v>
      </c>
      <c r="K14" s="76">
        <v>1</v>
      </c>
      <c r="L14" s="76" t="s">
        <v>2716</v>
      </c>
    </row>
    <row r="15" spans="1:12" ht="75" customHeight="1" x14ac:dyDescent="0.3">
      <c r="A15" s="70">
        <f t="shared" si="0"/>
        <v>8</v>
      </c>
      <c r="B15" s="71" t="s">
        <v>541</v>
      </c>
      <c r="C15" s="20" t="s">
        <v>542</v>
      </c>
      <c r="D15" s="72" t="s">
        <v>2146</v>
      </c>
      <c r="E15" s="39" t="s">
        <v>231</v>
      </c>
      <c r="F15" s="79" t="s">
        <v>545</v>
      </c>
      <c r="G15" s="79" t="s">
        <v>546</v>
      </c>
      <c r="H15" s="80"/>
      <c r="I15" s="81">
        <v>708490.39130434801</v>
      </c>
      <c r="J15" s="75">
        <v>708490.39130434801</v>
      </c>
      <c r="K15" s="76">
        <v>2</v>
      </c>
      <c r="L15" s="76" t="s">
        <v>2716</v>
      </c>
    </row>
    <row r="16" spans="1:12" ht="75" customHeight="1" x14ac:dyDescent="0.3">
      <c r="A16" s="70">
        <f t="shared" si="0"/>
        <v>9</v>
      </c>
      <c r="B16" s="71" t="s">
        <v>541</v>
      </c>
      <c r="C16" s="20" t="s">
        <v>542</v>
      </c>
      <c r="D16" s="72" t="s">
        <v>2146</v>
      </c>
      <c r="E16" s="39" t="s">
        <v>231</v>
      </c>
      <c r="F16" s="79" t="s">
        <v>547</v>
      </c>
      <c r="G16" s="79" t="s">
        <v>548</v>
      </c>
      <c r="H16" s="80"/>
      <c r="I16" s="81">
        <v>714980.78260870196</v>
      </c>
      <c r="J16" s="75">
        <v>714980.78260870185</v>
      </c>
      <c r="K16" s="76">
        <v>3</v>
      </c>
      <c r="L16" s="76" t="s">
        <v>2716</v>
      </c>
    </row>
    <row r="17" spans="1:441" ht="75" customHeight="1" x14ac:dyDescent="0.3">
      <c r="A17" s="70">
        <f t="shared" si="0"/>
        <v>10</v>
      </c>
      <c r="B17" s="71" t="s">
        <v>541</v>
      </c>
      <c r="C17" s="20" t="s">
        <v>542</v>
      </c>
      <c r="D17" s="72" t="s">
        <v>2146</v>
      </c>
      <c r="E17" s="20" t="s">
        <v>270</v>
      </c>
      <c r="F17" s="79" t="s">
        <v>549</v>
      </c>
      <c r="G17" s="79" t="s">
        <v>550</v>
      </c>
      <c r="H17" s="80"/>
      <c r="I17" s="81">
        <v>749099.1</v>
      </c>
      <c r="J17" s="75">
        <v>749099.09999999986</v>
      </c>
      <c r="K17" s="76">
        <v>4</v>
      </c>
      <c r="L17" s="76" t="s">
        <v>2716</v>
      </c>
    </row>
    <row r="18" spans="1:441" ht="75" customHeight="1" x14ac:dyDescent="0.3">
      <c r="A18" s="70">
        <f t="shared" si="0"/>
        <v>11</v>
      </c>
      <c r="B18" s="71" t="s">
        <v>541</v>
      </c>
      <c r="C18" s="20" t="s">
        <v>542</v>
      </c>
      <c r="D18" s="72" t="s">
        <v>2146</v>
      </c>
      <c r="E18" s="20" t="s">
        <v>270</v>
      </c>
      <c r="F18" s="79" t="s">
        <v>551</v>
      </c>
      <c r="G18" s="79" t="s">
        <v>552</v>
      </c>
      <c r="H18" s="80"/>
      <c r="I18" s="81">
        <v>801029.7</v>
      </c>
      <c r="J18" s="75">
        <v>801029.69999999984</v>
      </c>
      <c r="K18" s="76">
        <v>5</v>
      </c>
      <c r="L18" s="76" t="s">
        <v>2716</v>
      </c>
    </row>
    <row r="19" spans="1:441" ht="75" customHeight="1" x14ac:dyDescent="0.3">
      <c r="A19" s="70">
        <f t="shared" si="0"/>
        <v>12</v>
      </c>
      <c r="B19" s="71" t="s">
        <v>541</v>
      </c>
      <c r="C19" s="20" t="s">
        <v>542</v>
      </c>
      <c r="D19" s="72" t="s">
        <v>2146</v>
      </c>
      <c r="E19" s="20" t="s">
        <v>270</v>
      </c>
      <c r="F19" s="79" t="s">
        <v>553</v>
      </c>
      <c r="G19" s="79" t="s">
        <v>554</v>
      </c>
      <c r="H19" s="80"/>
      <c r="I19" s="81">
        <v>811320</v>
      </c>
      <c r="J19" s="75">
        <v>811319.99999999988</v>
      </c>
      <c r="K19" s="76">
        <v>6</v>
      </c>
      <c r="L19" s="76" t="s">
        <v>2716</v>
      </c>
    </row>
    <row r="20" spans="1:441" ht="75" customHeight="1" x14ac:dyDescent="0.3">
      <c r="A20" s="70">
        <f t="shared" si="0"/>
        <v>13</v>
      </c>
      <c r="B20" s="71" t="s">
        <v>555</v>
      </c>
      <c r="C20" s="20" t="s">
        <v>556</v>
      </c>
      <c r="D20" s="72" t="s">
        <v>2146</v>
      </c>
      <c r="E20" s="39" t="s">
        <v>231</v>
      </c>
      <c r="F20" s="20" t="s">
        <v>557</v>
      </c>
      <c r="G20" s="20" t="s">
        <v>558</v>
      </c>
      <c r="H20" s="74"/>
      <c r="I20" s="75">
        <v>364550.36</v>
      </c>
      <c r="J20" s="75">
        <v>371742.4141320365</v>
      </c>
      <c r="K20" s="76">
        <v>1</v>
      </c>
      <c r="L20" s="76" t="s">
        <v>2716</v>
      </c>
    </row>
    <row r="21" spans="1:441" ht="75" customHeight="1" x14ac:dyDescent="0.3">
      <c r="A21" s="70">
        <f t="shared" si="0"/>
        <v>14</v>
      </c>
      <c r="B21" s="71" t="s">
        <v>555</v>
      </c>
      <c r="C21" s="20" t="s">
        <v>556</v>
      </c>
      <c r="D21" s="72" t="s">
        <v>2146</v>
      </c>
      <c r="E21" s="39" t="s">
        <v>231</v>
      </c>
      <c r="F21" s="20" t="s">
        <v>559</v>
      </c>
      <c r="G21" s="20" t="s">
        <v>560</v>
      </c>
      <c r="H21" s="74"/>
      <c r="I21" s="75">
        <v>395284.15</v>
      </c>
      <c r="J21" s="75">
        <v>404414.38332584285</v>
      </c>
      <c r="K21" s="76">
        <v>2</v>
      </c>
      <c r="L21" s="76" t="s">
        <v>2716</v>
      </c>
    </row>
    <row r="22" spans="1:441" ht="75" customHeight="1" x14ac:dyDescent="0.3">
      <c r="A22" s="70">
        <f t="shared" si="0"/>
        <v>15</v>
      </c>
      <c r="B22" s="71" t="s">
        <v>555</v>
      </c>
      <c r="C22" s="20" t="s">
        <v>556</v>
      </c>
      <c r="D22" s="82" t="s">
        <v>1484</v>
      </c>
      <c r="E22" s="39" t="s">
        <v>364</v>
      </c>
      <c r="F22" s="20" t="s">
        <v>561</v>
      </c>
      <c r="G22" s="73" t="s">
        <v>562</v>
      </c>
      <c r="H22" s="77"/>
      <c r="I22" s="75">
        <v>699950</v>
      </c>
      <c r="J22" s="75">
        <v>684276.87505793502</v>
      </c>
      <c r="K22" s="76">
        <v>3</v>
      </c>
      <c r="L22" s="76" t="s">
        <v>2716</v>
      </c>
    </row>
    <row r="23" spans="1:441" ht="75" customHeight="1" x14ac:dyDescent="0.3">
      <c r="A23" s="70">
        <f t="shared" si="0"/>
        <v>16</v>
      </c>
      <c r="B23" s="71" t="s">
        <v>563</v>
      </c>
      <c r="C23" s="20" t="s">
        <v>564</v>
      </c>
      <c r="D23" s="72" t="s">
        <v>2146</v>
      </c>
      <c r="E23" s="20" t="s">
        <v>270</v>
      </c>
      <c r="F23" s="20" t="s">
        <v>565</v>
      </c>
      <c r="G23" s="79" t="s">
        <v>566</v>
      </c>
      <c r="H23" s="80"/>
      <c r="I23" s="81">
        <v>642945</v>
      </c>
      <c r="J23" s="75">
        <v>642945</v>
      </c>
      <c r="K23" s="76">
        <v>1</v>
      </c>
      <c r="L23" s="76" t="s">
        <v>2716</v>
      </c>
    </row>
    <row r="24" spans="1:441" ht="75" customHeight="1" x14ac:dyDescent="0.3">
      <c r="A24" s="70">
        <f t="shared" si="0"/>
        <v>17</v>
      </c>
      <c r="B24" s="71" t="s">
        <v>563</v>
      </c>
      <c r="C24" s="20" t="s">
        <v>564</v>
      </c>
      <c r="D24" s="72" t="s">
        <v>2146</v>
      </c>
      <c r="E24" s="20" t="s">
        <v>270</v>
      </c>
      <c r="F24" s="20" t="s">
        <v>567</v>
      </c>
      <c r="G24" s="79" t="s">
        <v>568</v>
      </c>
      <c r="H24" s="80"/>
      <c r="I24" s="81">
        <v>708806</v>
      </c>
      <c r="J24" s="75">
        <v>708805.99999999988</v>
      </c>
      <c r="K24" s="76">
        <v>2</v>
      </c>
      <c r="L24" s="76" t="s">
        <v>2716</v>
      </c>
    </row>
    <row r="25" spans="1:441" ht="75" customHeight="1" x14ac:dyDescent="0.3">
      <c r="A25" s="70">
        <f t="shared" si="0"/>
        <v>18</v>
      </c>
      <c r="B25" s="71" t="s">
        <v>563</v>
      </c>
      <c r="C25" s="20" t="s">
        <v>564</v>
      </c>
      <c r="D25" s="72" t="s">
        <v>2146</v>
      </c>
      <c r="E25" s="20" t="s">
        <v>270</v>
      </c>
      <c r="F25" s="20" t="s">
        <v>569</v>
      </c>
      <c r="G25" s="79" t="s">
        <v>570</v>
      </c>
      <c r="H25" s="80"/>
      <c r="I25" s="81">
        <v>749099.1</v>
      </c>
      <c r="J25" s="75">
        <v>749099.09999999986</v>
      </c>
      <c r="K25" s="76">
        <v>3</v>
      </c>
      <c r="L25" s="76" t="s">
        <v>2716</v>
      </c>
    </row>
    <row r="26" spans="1:441" ht="75" customHeight="1" x14ac:dyDescent="0.3">
      <c r="A26" s="70">
        <f t="shared" si="0"/>
        <v>19</v>
      </c>
      <c r="B26" s="71" t="s">
        <v>563</v>
      </c>
      <c r="C26" s="20" t="s">
        <v>564</v>
      </c>
      <c r="D26" s="72" t="s">
        <v>2146</v>
      </c>
      <c r="E26" s="20" t="s">
        <v>270</v>
      </c>
      <c r="F26" s="20" t="s">
        <v>571</v>
      </c>
      <c r="G26" s="79" t="s">
        <v>572</v>
      </c>
      <c r="H26" s="80"/>
      <c r="I26" s="81">
        <v>876865</v>
      </c>
      <c r="J26" s="75">
        <v>876864.99999999988</v>
      </c>
      <c r="K26" s="76">
        <v>4</v>
      </c>
      <c r="L26" s="76" t="s">
        <v>2716</v>
      </c>
    </row>
    <row r="27" spans="1:441" ht="75" customHeight="1" x14ac:dyDescent="0.3">
      <c r="A27" s="70">
        <f t="shared" si="0"/>
        <v>20</v>
      </c>
      <c r="B27" s="71" t="s">
        <v>563</v>
      </c>
      <c r="C27" s="20" t="s">
        <v>564</v>
      </c>
      <c r="D27" s="72" t="s">
        <v>2146</v>
      </c>
      <c r="E27" s="20" t="s">
        <v>270</v>
      </c>
      <c r="F27" s="20" t="s">
        <v>573</v>
      </c>
      <c r="G27" s="79" t="s">
        <v>574</v>
      </c>
      <c r="H27" s="80"/>
      <c r="I27" s="81">
        <v>1243933.6000000001</v>
      </c>
      <c r="J27" s="75">
        <v>1243933.6000000001</v>
      </c>
      <c r="K27" s="76">
        <v>5</v>
      </c>
      <c r="L27" s="76" t="s">
        <v>2716</v>
      </c>
    </row>
    <row r="28" spans="1:441" ht="75" customHeight="1" x14ac:dyDescent="0.3">
      <c r="A28" s="70">
        <f t="shared" si="0"/>
        <v>21</v>
      </c>
      <c r="B28" s="71" t="s">
        <v>563</v>
      </c>
      <c r="C28" s="20" t="s">
        <v>564</v>
      </c>
      <c r="D28" s="82" t="s">
        <v>1806</v>
      </c>
      <c r="E28" s="39" t="s">
        <v>575</v>
      </c>
      <c r="F28" s="20" t="s">
        <v>576</v>
      </c>
      <c r="G28" s="73" t="s">
        <v>577</v>
      </c>
      <c r="H28" s="78"/>
      <c r="I28" s="75">
        <v>1408666</v>
      </c>
      <c r="J28" s="75">
        <v>1408666</v>
      </c>
      <c r="K28" s="76">
        <v>6</v>
      </c>
      <c r="L28" s="76" t="s">
        <v>2716</v>
      </c>
    </row>
    <row r="29" spans="1:441" ht="75" customHeight="1" x14ac:dyDescent="0.3">
      <c r="A29" s="70">
        <f t="shared" si="0"/>
        <v>22</v>
      </c>
      <c r="B29" s="71" t="s">
        <v>578</v>
      </c>
      <c r="C29" s="20" t="s">
        <v>579</v>
      </c>
      <c r="D29" s="82" t="s">
        <v>1806</v>
      </c>
      <c r="E29" s="39" t="s">
        <v>580</v>
      </c>
      <c r="F29" s="20" t="s">
        <v>581</v>
      </c>
      <c r="G29" s="73" t="s">
        <v>582</v>
      </c>
      <c r="H29" s="78"/>
      <c r="I29" s="75">
        <v>713686</v>
      </c>
      <c r="J29" s="75">
        <v>713686</v>
      </c>
      <c r="K29" s="76">
        <v>1</v>
      </c>
      <c r="L29" s="76" t="s">
        <v>2716</v>
      </c>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c r="IW29" s="9"/>
      <c r="IX29" s="9"/>
      <c r="IY29" s="9"/>
      <c r="IZ29" s="9"/>
      <c r="JA29" s="9"/>
      <c r="JB29" s="9"/>
      <c r="JC29" s="9"/>
      <c r="JD29" s="9"/>
      <c r="JE29" s="9"/>
      <c r="JF29" s="9"/>
      <c r="JG29" s="9"/>
      <c r="JH29" s="9"/>
      <c r="JI29" s="9"/>
      <c r="JJ29" s="9"/>
      <c r="JK29" s="9"/>
      <c r="JL29" s="9"/>
      <c r="JM29" s="9"/>
      <c r="JN29" s="9"/>
      <c r="JO29" s="9"/>
      <c r="JP29" s="9"/>
      <c r="JQ29" s="9"/>
      <c r="JR29" s="9"/>
      <c r="JS29" s="9"/>
      <c r="JT29" s="9"/>
      <c r="JU29" s="9"/>
      <c r="JV29" s="9"/>
      <c r="JW29" s="9"/>
      <c r="JX29" s="9"/>
      <c r="JY29" s="9"/>
      <c r="JZ29" s="9"/>
      <c r="KA29" s="9"/>
      <c r="KB29" s="9"/>
      <c r="KC29" s="9"/>
      <c r="KD29" s="9"/>
      <c r="KE29" s="9"/>
      <c r="KF29" s="9"/>
      <c r="KG29" s="9"/>
      <c r="KH29" s="9"/>
      <c r="KI29" s="9"/>
      <c r="KJ29" s="9"/>
      <c r="KK29" s="9"/>
      <c r="KL29" s="9"/>
      <c r="KM29" s="9"/>
      <c r="KN29" s="9"/>
      <c r="KO29" s="9"/>
      <c r="KP29" s="9"/>
      <c r="KQ29" s="9"/>
      <c r="KR29" s="9"/>
      <c r="KS29" s="9"/>
      <c r="KT29" s="9"/>
      <c r="KU29" s="9"/>
      <c r="KV29" s="9"/>
      <c r="KW29" s="9"/>
      <c r="KX29" s="9"/>
      <c r="KY29" s="9"/>
      <c r="KZ29" s="9"/>
      <c r="LA29" s="9"/>
      <c r="LB29" s="9"/>
      <c r="LC29" s="9"/>
      <c r="LD29" s="9"/>
      <c r="LE29" s="9"/>
      <c r="LF29" s="9"/>
      <c r="LG29" s="9"/>
      <c r="LH29" s="9"/>
      <c r="LI29" s="9"/>
      <c r="LJ29" s="9"/>
      <c r="LK29" s="9"/>
      <c r="LL29" s="9"/>
      <c r="LM29" s="9"/>
      <c r="LN29" s="9"/>
      <c r="LO29" s="9"/>
      <c r="LP29" s="9"/>
      <c r="LQ29" s="9"/>
      <c r="LR29" s="9"/>
      <c r="LS29" s="9"/>
      <c r="LT29" s="9"/>
      <c r="LU29" s="9"/>
      <c r="LV29" s="9"/>
      <c r="LW29" s="9"/>
      <c r="LX29" s="9"/>
      <c r="LY29" s="9"/>
      <c r="LZ29" s="9"/>
      <c r="MA29" s="9"/>
      <c r="MB29" s="9"/>
      <c r="MC29" s="9"/>
      <c r="MD29" s="9"/>
      <c r="ME29" s="9"/>
      <c r="MF29" s="9"/>
      <c r="MG29" s="9"/>
      <c r="MH29" s="9"/>
      <c r="MI29" s="9"/>
      <c r="MJ29" s="9"/>
      <c r="MK29" s="9"/>
      <c r="ML29" s="9"/>
      <c r="MM29" s="9"/>
      <c r="MN29" s="9"/>
      <c r="MO29" s="9"/>
      <c r="MP29" s="9"/>
      <c r="MQ29" s="9"/>
      <c r="MR29" s="9"/>
      <c r="MS29" s="9"/>
      <c r="MT29" s="9"/>
      <c r="MU29" s="9"/>
      <c r="MV29" s="9"/>
      <c r="MW29" s="9"/>
      <c r="MX29" s="9"/>
      <c r="MY29" s="9"/>
      <c r="MZ29" s="9"/>
      <c r="NA29" s="9"/>
      <c r="NB29" s="9"/>
      <c r="NC29" s="9"/>
      <c r="ND29" s="9"/>
      <c r="NE29" s="9"/>
      <c r="NF29" s="9"/>
      <c r="NG29" s="9"/>
      <c r="NH29" s="9"/>
      <c r="NI29" s="9"/>
      <c r="NJ29" s="9"/>
      <c r="NK29" s="9"/>
      <c r="NL29" s="9"/>
      <c r="NM29" s="9"/>
      <c r="NN29" s="9"/>
      <c r="NO29" s="9"/>
      <c r="NP29" s="9"/>
      <c r="NQ29" s="9"/>
      <c r="NR29" s="9"/>
      <c r="NS29" s="9"/>
      <c r="NT29" s="9"/>
      <c r="NU29" s="9"/>
      <c r="NV29" s="9"/>
      <c r="NW29" s="9"/>
      <c r="NX29" s="9"/>
      <c r="NY29" s="9"/>
      <c r="NZ29" s="9"/>
      <c r="OA29" s="9"/>
      <c r="OB29" s="9"/>
      <c r="OC29" s="9"/>
      <c r="OD29" s="9"/>
      <c r="OE29" s="9"/>
      <c r="OF29" s="9"/>
      <c r="OG29" s="9"/>
      <c r="OH29" s="9"/>
      <c r="OI29" s="9"/>
      <c r="OJ29" s="9"/>
      <c r="OK29" s="9"/>
      <c r="OL29" s="9"/>
      <c r="OM29" s="9"/>
      <c r="ON29" s="9"/>
      <c r="OO29" s="9"/>
      <c r="OP29" s="9"/>
      <c r="OQ29" s="9"/>
      <c r="OR29" s="9"/>
      <c r="OS29" s="9"/>
      <c r="OT29" s="9"/>
      <c r="OU29" s="9"/>
      <c r="OV29" s="9"/>
      <c r="OW29" s="9"/>
      <c r="OX29" s="9"/>
      <c r="OY29" s="9"/>
      <c r="OZ29" s="9"/>
      <c r="PA29" s="9"/>
      <c r="PB29" s="9"/>
      <c r="PC29" s="9"/>
      <c r="PD29" s="9"/>
      <c r="PE29" s="9"/>
      <c r="PF29" s="9"/>
      <c r="PG29" s="9"/>
      <c r="PH29" s="9"/>
      <c r="PI29" s="9"/>
      <c r="PJ29" s="9"/>
      <c r="PK29" s="9"/>
      <c r="PL29" s="9"/>
      <c r="PM29" s="9"/>
      <c r="PN29" s="9"/>
      <c r="PO29" s="9"/>
      <c r="PP29" s="9"/>
      <c r="PQ29" s="9"/>
      <c r="PR29" s="9"/>
      <c r="PS29" s="9"/>
      <c r="PT29" s="9"/>
      <c r="PU29" s="9"/>
      <c r="PV29" s="9"/>
      <c r="PW29" s="9"/>
      <c r="PX29" s="9"/>
      <c r="PY29" s="9"/>
    </row>
    <row r="30" spans="1:441" s="8" customFormat="1" ht="75" customHeight="1" x14ac:dyDescent="0.3">
      <c r="A30" s="70">
        <f t="shared" si="0"/>
        <v>23</v>
      </c>
      <c r="B30" s="71" t="s">
        <v>578</v>
      </c>
      <c r="C30" s="20" t="s">
        <v>579</v>
      </c>
      <c r="D30" s="82" t="s">
        <v>1484</v>
      </c>
      <c r="E30" s="39" t="s">
        <v>583</v>
      </c>
      <c r="F30" s="20" t="s">
        <v>584</v>
      </c>
      <c r="G30" s="73" t="s">
        <v>585</v>
      </c>
      <c r="H30" s="77"/>
      <c r="I30" s="75">
        <v>1169500</v>
      </c>
      <c r="J30" s="75">
        <v>1339864.3251969549</v>
      </c>
      <c r="K30" s="76">
        <v>2</v>
      </c>
      <c r="L30" s="76" t="s">
        <v>2716</v>
      </c>
      <c r="M30" s="6"/>
      <c r="N30" s="6"/>
      <c r="O30" s="6"/>
      <c r="P30" s="6"/>
      <c r="Q30" s="6"/>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9"/>
      <c r="JQ30" s="9"/>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9"/>
      <c r="KR30" s="9"/>
      <c r="KS30" s="9"/>
      <c r="KT30" s="9"/>
      <c r="KU30" s="9"/>
      <c r="KV30" s="9"/>
      <c r="KW30" s="9"/>
      <c r="KX30" s="9"/>
      <c r="KY30" s="9"/>
      <c r="KZ30" s="9"/>
      <c r="LA30" s="9"/>
      <c r="LB30" s="9"/>
      <c r="LC30" s="9"/>
      <c r="LD30" s="9"/>
      <c r="LE30" s="9"/>
      <c r="LF30" s="9"/>
      <c r="LG30" s="9"/>
      <c r="LH30" s="9"/>
      <c r="LI30" s="9"/>
      <c r="LJ30" s="9"/>
      <c r="LK30" s="9"/>
      <c r="LL30" s="9"/>
      <c r="LM30" s="9"/>
      <c r="LN30" s="9"/>
      <c r="LO30" s="9"/>
      <c r="LP30" s="9"/>
      <c r="LQ30" s="9"/>
      <c r="LR30" s="9"/>
      <c r="LS30" s="9"/>
      <c r="LT30" s="9"/>
      <c r="LU30" s="9"/>
      <c r="LV30" s="9"/>
      <c r="LW30" s="9"/>
      <c r="LX30" s="9"/>
      <c r="LY30" s="9"/>
      <c r="LZ30" s="9"/>
      <c r="MA30" s="9"/>
      <c r="MB30" s="9"/>
      <c r="MC30" s="9"/>
      <c r="MD30" s="9"/>
      <c r="ME30" s="9"/>
      <c r="MF30" s="9"/>
      <c r="MG30" s="9"/>
      <c r="MH30" s="9"/>
      <c r="MI30" s="9"/>
      <c r="MJ30" s="9"/>
      <c r="MK30" s="9"/>
      <c r="ML30" s="9"/>
      <c r="MM30" s="9"/>
      <c r="MN30" s="9"/>
      <c r="MO30" s="9"/>
      <c r="MP30" s="9"/>
      <c r="MQ30" s="9"/>
      <c r="MR30" s="9"/>
      <c r="MS30" s="9"/>
      <c r="MT30" s="9"/>
      <c r="MU30" s="9"/>
      <c r="MV30" s="9"/>
      <c r="MW30" s="9"/>
      <c r="MX30" s="9"/>
      <c r="MY30" s="9"/>
      <c r="MZ30" s="9"/>
      <c r="NA30" s="9"/>
      <c r="NB30" s="9"/>
      <c r="NC30" s="9"/>
      <c r="ND30" s="9"/>
      <c r="NE30" s="9"/>
      <c r="NF30" s="9"/>
      <c r="NG30" s="9"/>
      <c r="NH30" s="9"/>
      <c r="NI30" s="9"/>
      <c r="NJ30" s="9"/>
      <c r="NK30" s="9"/>
      <c r="NL30" s="9"/>
      <c r="NM30" s="9"/>
      <c r="NN30" s="9"/>
      <c r="NO30" s="9"/>
      <c r="NP30" s="9"/>
      <c r="NQ30" s="9"/>
      <c r="NR30" s="9"/>
      <c r="NS30" s="9"/>
      <c r="NT30" s="9"/>
      <c r="NU30" s="9"/>
      <c r="NV30" s="9"/>
      <c r="NW30" s="9"/>
      <c r="NX30" s="9"/>
      <c r="NY30" s="9"/>
      <c r="NZ30" s="9"/>
      <c r="OA30" s="9"/>
      <c r="OB30" s="9"/>
      <c r="OC30" s="9"/>
      <c r="OD30" s="9"/>
      <c r="OE30" s="9"/>
      <c r="OF30" s="9"/>
      <c r="OG30" s="9"/>
      <c r="OH30" s="9"/>
      <c r="OI30" s="9"/>
      <c r="OJ30" s="9"/>
      <c r="OK30" s="9"/>
      <c r="OL30" s="9"/>
      <c r="OM30" s="9"/>
      <c r="ON30" s="9"/>
      <c r="OO30" s="9"/>
      <c r="OP30" s="9"/>
      <c r="OQ30" s="9"/>
      <c r="OR30" s="9"/>
      <c r="OS30" s="9"/>
      <c r="OT30" s="9"/>
      <c r="OU30" s="9"/>
      <c r="OV30" s="9"/>
      <c r="OW30" s="9"/>
      <c r="OX30" s="9"/>
      <c r="OY30" s="9"/>
      <c r="OZ30" s="9"/>
      <c r="PA30" s="9"/>
      <c r="PB30" s="9"/>
      <c r="PC30" s="9"/>
      <c r="PD30" s="9"/>
      <c r="PE30" s="9"/>
      <c r="PF30" s="9"/>
      <c r="PG30" s="9"/>
      <c r="PH30" s="9"/>
      <c r="PI30" s="9"/>
      <c r="PJ30" s="9"/>
      <c r="PK30" s="9"/>
      <c r="PL30" s="9"/>
      <c r="PM30" s="9"/>
      <c r="PN30" s="9"/>
      <c r="PO30" s="9"/>
      <c r="PP30" s="9"/>
      <c r="PQ30" s="9"/>
      <c r="PR30" s="9"/>
      <c r="PS30" s="9"/>
      <c r="PT30" s="9"/>
      <c r="PU30" s="9"/>
      <c r="PV30" s="9"/>
      <c r="PW30" s="9"/>
      <c r="PX30" s="9"/>
      <c r="PY30" s="9"/>
    </row>
    <row r="31" spans="1:441" s="9" customFormat="1" ht="75" customHeight="1" x14ac:dyDescent="0.3">
      <c r="A31" s="70">
        <f t="shared" si="0"/>
        <v>24</v>
      </c>
      <c r="B31" s="71" t="s">
        <v>578</v>
      </c>
      <c r="C31" s="20" t="s">
        <v>579</v>
      </c>
      <c r="D31" s="82" t="s">
        <v>1806</v>
      </c>
      <c r="E31" s="39" t="s">
        <v>20</v>
      </c>
      <c r="F31" s="20" t="s">
        <v>586</v>
      </c>
      <c r="G31" s="73" t="s">
        <v>587</v>
      </c>
      <c r="H31" s="78"/>
      <c r="I31" s="75">
        <v>1705142</v>
      </c>
      <c r="J31" s="75">
        <v>1705141.9999999998</v>
      </c>
      <c r="K31" s="76">
        <v>3</v>
      </c>
      <c r="L31" s="76" t="s">
        <v>2716</v>
      </c>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6"/>
      <c r="NI31" s="6"/>
      <c r="NJ31" s="6"/>
      <c r="NK31" s="6"/>
      <c r="NL31" s="6"/>
      <c r="NM31" s="6"/>
      <c r="NN31" s="6"/>
      <c r="NO31" s="6"/>
      <c r="NP31" s="6"/>
      <c r="NQ31" s="6"/>
      <c r="NR31" s="6"/>
      <c r="NS31" s="6"/>
      <c r="NT31" s="6"/>
      <c r="NU31" s="6"/>
      <c r="NV31" s="6"/>
      <c r="NW31" s="6"/>
      <c r="NX31" s="6"/>
      <c r="NY31" s="6"/>
      <c r="NZ31" s="6"/>
      <c r="OA31" s="6"/>
      <c r="OB31" s="6"/>
      <c r="OC31" s="6"/>
      <c r="OD31" s="6"/>
      <c r="OE31" s="6"/>
      <c r="OF31" s="6"/>
      <c r="OG31" s="6"/>
      <c r="OH31" s="6"/>
      <c r="OI31" s="6"/>
      <c r="OJ31" s="6"/>
      <c r="OK31" s="6"/>
      <c r="OL31" s="6"/>
      <c r="OM31" s="6"/>
      <c r="ON31" s="6"/>
      <c r="OO31" s="6"/>
      <c r="OP31" s="6"/>
      <c r="OQ31" s="6"/>
      <c r="OR31" s="6"/>
      <c r="OS31" s="6"/>
      <c r="OT31" s="6"/>
      <c r="OU31" s="6"/>
      <c r="OV31" s="6"/>
      <c r="OW31" s="6"/>
      <c r="OX31" s="6"/>
      <c r="OY31" s="6"/>
      <c r="OZ31" s="6"/>
      <c r="PA31" s="6"/>
      <c r="PB31" s="6"/>
      <c r="PC31" s="6"/>
      <c r="PD31" s="6"/>
      <c r="PE31" s="6"/>
      <c r="PF31" s="6"/>
      <c r="PG31" s="6"/>
      <c r="PH31" s="6"/>
      <c r="PI31" s="6"/>
      <c r="PJ31" s="6"/>
      <c r="PK31" s="6"/>
      <c r="PL31" s="6"/>
      <c r="PM31" s="6"/>
      <c r="PN31" s="6"/>
      <c r="PO31" s="6"/>
      <c r="PP31" s="6"/>
      <c r="PQ31" s="6"/>
      <c r="PR31" s="6"/>
      <c r="PS31" s="6"/>
      <c r="PT31" s="6"/>
      <c r="PU31" s="6"/>
      <c r="PV31" s="6"/>
      <c r="PW31" s="6"/>
      <c r="PX31" s="6"/>
      <c r="PY31" s="6"/>
    </row>
    <row r="32" spans="1:441" s="9" customFormat="1" ht="75" customHeight="1" x14ac:dyDescent="0.3">
      <c r="A32" s="70">
        <f t="shared" si="0"/>
        <v>25</v>
      </c>
      <c r="B32" s="71" t="s">
        <v>578</v>
      </c>
      <c r="C32" s="20" t="s">
        <v>579</v>
      </c>
      <c r="D32" s="82" t="s">
        <v>1806</v>
      </c>
      <c r="E32" s="39" t="s">
        <v>21</v>
      </c>
      <c r="F32" s="20" t="s">
        <v>588</v>
      </c>
      <c r="G32" s="73" t="s">
        <v>589</v>
      </c>
      <c r="H32" s="78"/>
      <c r="I32" s="75">
        <v>2152125</v>
      </c>
      <c r="J32" s="75">
        <v>2152124.9999999995</v>
      </c>
      <c r="K32" s="76">
        <v>4</v>
      </c>
      <c r="L32" s="76" t="s">
        <v>2716</v>
      </c>
      <c r="M32" s="6"/>
      <c r="N32" s="6"/>
      <c r="O32" s="6"/>
      <c r="P32" s="6"/>
      <c r="Q32" s="6"/>
    </row>
    <row r="33" spans="1:441" s="9" customFormat="1" ht="75" customHeight="1" x14ac:dyDescent="0.3">
      <c r="A33" s="70">
        <f t="shared" si="0"/>
        <v>26</v>
      </c>
      <c r="B33" s="4" t="s">
        <v>578</v>
      </c>
      <c r="C33" s="20" t="s">
        <v>579</v>
      </c>
      <c r="D33" s="77" t="s">
        <v>273</v>
      </c>
      <c r="E33" s="39" t="s">
        <v>306</v>
      </c>
      <c r="F33" s="20" t="s">
        <v>590</v>
      </c>
      <c r="G33" s="20" t="s">
        <v>591</v>
      </c>
      <c r="H33" s="24"/>
      <c r="I33" s="29">
        <v>2328000</v>
      </c>
      <c r="J33" s="75">
        <v>2601099.214334256</v>
      </c>
      <c r="K33" s="76">
        <v>5</v>
      </c>
      <c r="L33" s="76" t="s">
        <v>2716</v>
      </c>
      <c r="M33" s="6"/>
      <c r="N33" s="6"/>
      <c r="O33" s="6"/>
      <c r="P33" s="6"/>
      <c r="Q33" s="6"/>
    </row>
    <row r="34" spans="1:441" s="9" customFormat="1" ht="75" customHeight="1" x14ac:dyDescent="0.3">
      <c r="A34" s="70">
        <f t="shared" si="0"/>
        <v>27</v>
      </c>
      <c r="B34" s="71" t="s">
        <v>578</v>
      </c>
      <c r="C34" s="20" t="s">
        <v>579</v>
      </c>
      <c r="D34" s="83" t="s">
        <v>592</v>
      </c>
      <c r="E34" s="39" t="s">
        <v>171</v>
      </c>
      <c r="F34" s="20" t="s">
        <v>593</v>
      </c>
      <c r="G34" s="39" t="s">
        <v>594</v>
      </c>
      <c r="H34" s="78"/>
      <c r="I34" s="75">
        <v>2627350</v>
      </c>
      <c r="J34" s="75">
        <v>2627350</v>
      </c>
      <c r="K34" s="76">
        <v>6</v>
      </c>
      <c r="L34" s="76" t="s">
        <v>2716</v>
      </c>
      <c r="M34" s="6"/>
      <c r="N34" s="6"/>
      <c r="O34" s="6"/>
      <c r="P34" s="6"/>
      <c r="Q34" s="6"/>
    </row>
    <row r="35" spans="1:441" s="9" customFormat="1" ht="75" customHeight="1" x14ac:dyDescent="0.3">
      <c r="A35" s="70">
        <f t="shared" si="0"/>
        <v>28</v>
      </c>
      <c r="B35" s="4" t="s">
        <v>578</v>
      </c>
      <c r="C35" s="20" t="s">
        <v>579</v>
      </c>
      <c r="D35" s="77" t="s">
        <v>273</v>
      </c>
      <c r="E35" s="39" t="s">
        <v>306</v>
      </c>
      <c r="F35" s="20" t="s">
        <v>595</v>
      </c>
      <c r="G35" s="20" t="s">
        <v>596</v>
      </c>
      <c r="H35" s="24"/>
      <c r="I35" s="29">
        <v>2880800</v>
      </c>
      <c r="J35" s="75">
        <v>3229187.8187036379</v>
      </c>
      <c r="K35" s="76">
        <v>7</v>
      </c>
      <c r="L35" s="76" t="s">
        <v>2716</v>
      </c>
      <c r="M35" s="6"/>
      <c r="N35" s="6"/>
      <c r="O35" s="6"/>
      <c r="P35" s="6"/>
      <c r="Q35" s="6"/>
    </row>
    <row r="36" spans="1:441" s="9" customFormat="1" ht="75" customHeight="1" x14ac:dyDescent="0.3">
      <c r="A36" s="70">
        <f t="shared" si="0"/>
        <v>29</v>
      </c>
      <c r="B36" s="71" t="s">
        <v>597</v>
      </c>
      <c r="C36" s="20" t="s">
        <v>598</v>
      </c>
      <c r="D36" s="77" t="s">
        <v>183</v>
      </c>
      <c r="E36" s="39" t="s">
        <v>599</v>
      </c>
      <c r="F36" s="20" t="s">
        <v>600</v>
      </c>
      <c r="G36" s="73" t="s">
        <v>601</v>
      </c>
      <c r="H36" s="84"/>
      <c r="I36" s="75">
        <v>935184.85917341069</v>
      </c>
      <c r="J36" s="75">
        <v>990005.85222668422</v>
      </c>
      <c r="K36" s="76">
        <v>1</v>
      </c>
      <c r="L36" s="76" t="s">
        <v>2716</v>
      </c>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row>
    <row r="37" spans="1:441" s="9" customFormat="1" ht="75" customHeight="1" x14ac:dyDescent="0.3">
      <c r="A37" s="70">
        <f t="shared" si="0"/>
        <v>30</v>
      </c>
      <c r="B37" s="71" t="s">
        <v>597</v>
      </c>
      <c r="C37" s="20" t="s">
        <v>598</v>
      </c>
      <c r="D37" s="82" t="s">
        <v>1806</v>
      </c>
      <c r="E37" s="39" t="s">
        <v>602</v>
      </c>
      <c r="F37" s="20" t="s">
        <v>603</v>
      </c>
      <c r="G37" s="73" t="s">
        <v>604</v>
      </c>
      <c r="H37" s="78"/>
      <c r="I37" s="75">
        <v>1228001</v>
      </c>
      <c r="J37" s="75">
        <v>1228001</v>
      </c>
      <c r="K37" s="76">
        <v>2</v>
      </c>
      <c r="L37" s="76" t="s">
        <v>2716</v>
      </c>
      <c r="M37" s="6"/>
      <c r="N37" s="6"/>
      <c r="O37" s="6"/>
      <c r="P37" s="6"/>
      <c r="Q37" s="6"/>
    </row>
    <row r="38" spans="1:441" s="9" customFormat="1" ht="75" customHeight="1" x14ac:dyDescent="0.3">
      <c r="A38" s="70">
        <f t="shared" si="0"/>
        <v>31</v>
      </c>
      <c r="B38" s="71" t="s">
        <v>597</v>
      </c>
      <c r="C38" s="20" t="s">
        <v>598</v>
      </c>
      <c r="D38" s="83" t="s">
        <v>592</v>
      </c>
      <c r="E38" s="39" t="s">
        <v>171</v>
      </c>
      <c r="F38" s="20" t="s">
        <v>605</v>
      </c>
      <c r="G38" s="39" t="s">
        <v>606</v>
      </c>
      <c r="H38" s="78"/>
      <c r="I38" s="75">
        <v>1356750</v>
      </c>
      <c r="J38" s="75">
        <v>1356749.9999999998</v>
      </c>
      <c r="K38" s="76">
        <v>3</v>
      </c>
      <c r="L38" s="76" t="s">
        <v>2716</v>
      </c>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6"/>
      <c r="KN38" s="6"/>
      <c r="KO38" s="6"/>
      <c r="KP38" s="6"/>
      <c r="KQ38" s="6"/>
      <c r="KR38" s="6"/>
      <c r="KS38" s="6"/>
      <c r="KT38" s="6"/>
      <c r="KU38" s="6"/>
      <c r="KV38" s="6"/>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6"/>
      <c r="MP38" s="6"/>
      <c r="MQ38" s="6"/>
      <c r="MR38" s="6"/>
      <c r="MS38" s="6"/>
      <c r="MT38" s="6"/>
      <c r="MU38" s="6"/>
      <c r="MV38" s="6"/>
      <c r="MW38" s="6"/>
      <c r="MX38" s="6"/>
      <c r="MY38" s="6"/>
      <c r="MZ38" s="6"/>
      <c r="NA38" s="6"/>
      <c r="NB38" s="6"/>
      <c r="NC38" s="6"/>
      <c r="ND38" s="6"/>
      <c r="NE38" s="6"/>
      <c r="NF38" s="6"/>
      <c r="NG38" s="6"/>
      <c r="NH38" s="6"/>
      <c r="NI38" s="6"/>
      <c r="NJ38" s="6"/>
      <c r="NK38" s="6"/>
      <c r="NL38" s="6"/>
      <c r="NM38" s="6"/>
      <c r="NN38" s="6"/>
      <c r="NO38" s="6"/>
      <c r="NP38" s="6"/>
      <c r="NQ38" s="6"/>
      <c r="NR38" s="6"/>
      <c r="NS38" s="6"/>
      <c r="NT38" s="6"/>
      <c r="NU38" s="6"/>
      <c r="NV38" s="6"/>
      <c r="NW38" s="6"/>
      <c r="NX38" s="6"/>
      <c r="NY38" s="6"/>
      <c r="NZ38" s="6"/>
      <c r="OA38" s="6"/>
      <c r="OB38" s="6"/>
      <c r="OC38" s="6"/>
      <c r="OD38" s="6"/>
      <c r="OE38" s="6"/>
      <c r="OF38" s="6"/>
      <c r="OG38" s="6"/>
      <c r="OH38" s="6"/>
      <c r="OI38" s="6"/>
      <c r="OJ38" s="6"/>
      <c r="OK38" s="6"/>
      <c r="OL38" s="6"/>
      <c r="OM38" s="6"/>
      <c r="ON38" s="6"/>
      <c r="OO38" s="6"/>
      <c r="OP38" s="6"/>
      <c r="OQ38" s="6"/>
      <c r="OR38" s="6"/>
      <c r="OS38" s="6"/>
      <c r="OT38" s="6"/>
      <c r="OU38" s="6"/>
      <c r="OV38" s="6"/>
      <c r="OW38" s="6"/>
      <c r="OX38" s="6"/>
      <c r="OY38" s="6"/>
      <c r="OZ38" s="6"/>
      <c r="PA38" s="6"/>
      <c r="PB38" s="6"/>
      <c r="PC38" s="6"/>
      <c r="PD38" s="6"/>
      <c r="PE38" s="6"/>
      <c r="PF38" s="6"/>
      <c r="PG38" s="6"/>
      <c r="PH38" s="6"/>
      <c r="PI38" s="6"/>
      <c r="PJ38" s="6"/>
      <c r="PK38" s="6"/>
      <c r="PL38" s="6"/>
      <c r="PM38" s="6"/>
      <c r="PN38" s="6"/>
      <c r="PO38" s="6"/>
      <c r="PP38" s="6"/>
      <c r="PQ38" s="6"/>
      <c r="PR38" s="6"/>
      <c r="PS38" s="6"/>
      <c r="PT38" s="6"/>
      <c r="PU38" s="6"/>
      <c r="PV38" s="6"/>
      <c r="PW38" s="6"/>
      <c r="PX38" s="6"/>
      <c r="PY38" s="6"/>
    </row>
    <row r="39" spans="1:441" ht="75" customHeight="1" x14ac:dyDescent="0.3">
      <c r="A39" s="70">
        <f t="shared" si="0"/>
        <v>32</v>
      </c>
      <c r="B39" s="71" t="s">
        <v>597</v>
      </c>
      <c r="C39" s="20" t="s">
        <v>598</v>
      </c>
      <c r="D39" s="82" t="s">
        <v>1484</v>
      </c>
      <c r="E39" s="39" t="s">
        <v>583</v>
      </c>
      <c r="F39" s="20" t="s">
        <v>607</v>
      </c>
      <c r="G39" s="73" t="s">
        <v>608</v>
      </c>
      <c r="H39" s="77"/>
      <c r="I39" s="75">
        <v>1374500</v>
      </c>
      <c r="J39" s="75">
        <v>1574727.2466722657</v>
      </c>
      <c r="K39" s="76">
        <v>4</v>
      </c>
      <c r="L39" s="76" t="s">
        <v>2716</v>
      </c>
    </row>
    <row r="40" spans="1:441" ht="75" customHeight="1" x14ac:dyDescent="0.3">
      <c r="A40" s="70">
        <f t="shared" si="0"/>
        <v>33</v>
      </c>
      <c r="B40" s="4" t="s">
        <v>597</v>
      </c>
      <c r="C40" s="20" t="s">
        <v>598</v>
      </c>
      <c r="D40" s="77" t="s">
        <v>273</v>
      </c>
      <c r="E40" s="39" t="s">
        <v>306</v>
      </c>
      <c r="F40" s="20" t="s">
        <v>609</v>
      </c>
      <c r="G40" s="20" t="s">
        <v>610</v>
      </c>
      <c r="H40" s="24"/>
      <c r="I40" s="29">
        <v>1495800</v>
      </c>
      <c r="J40" s="75">
        <v>1668085.0308725131</v>
      </c>
      <c r="K40" s="76">
        <v>5</v>
      </c>
      <c r="L40" s="76" t="s">
        <v>2716</v>
      </c>
    </row>
    <row r="41" spans="1:441" ht="75" customHeight="1" x14ac:dyDescent="0.3">
      <c r="A41" s="70">
        <f t="shared" si="0"/>
        <v>34</v>
      </c>
      <c r="B41" s="71" t="s">
        <v>597</v>
      </c>
      <c r="C41" s="20" t="s">
        <v>598</v>
      </c>
      <c r="D41" s="82" t="s">
        <v>1806</v>
      </c>
      <c r="E41" s="39" t="s">
        <v>611</v>
      </c>
      <c r="F41" s="20" t="s">
        <v>612</v>
      </c>
      <c r="G41" s="73" t="s">
        <v>613</v>
      </c>
      <c r="H41" s="78"/>
      <c r="I41" s="75">
        <v>1526783</v>
      </c>
      <c r="J41" s="75">
        <v>1526783</v>
      </c>
      <c r="K41" s="76">
        <v>6</v>
      </c>
      <c r="L41" s="76" t="s">
        <v>2716</v>
      </c>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c r="IW41" s="9"/>
      <c r="IX41" s="9"/>
      <c r="IY41" s="9"/>
      <c r="IZ41" s="9"/>
      <c r="JA41" s="9"/>
      <c r="JB41" s="9"/>
      <c r="JC41" s="9"/>
      <c r="JD41" s="9"/>
      <c r="JE41" s="9"/>
      <c r="JF41" s="9"/>
      <c r="JG41" s="9"/>
      <c r="JH41" s="9"/>
      <c r="JI41" s="9"/>
      <c r="JJ41" s="9"/>
      <c r="JK41" s="9"/>
      <c r="JL41" s="9"/>
      <c r="JM41" s="9"/>
      <c r="JN41" s="9"/>
      <c r="JO41" s="9"/>
      <c r="JP41" s="9"/>
      <c r="JQ41" s="9"/>
      <c r="JR41" s="9"/>
      <c r="JS41" s="9"/>
      <c r="JT41" s="9"/>
      <c r="JU41" s="9"/>
      <c r="JV41" s="9"/>
      <c r="JW41" s="9"/>
      <c r="JX41" s="9"/>
      <c r="JY41" s="9"/>
      <c r="JZ41" s="9"/>
      <c r="KA41" s="9"/>
      <c r="KB41" s="9"/>
      <c r="KC41" s="9"/>
      <c r="KD41" s="9"/>
      <c r="KE41" s="9"/>
      <c r="KF41" s="9"/>
      <c r="KG41" s="9"/>
      <c r="KH41" s="9"/>
      <c r="KI41" s="9"/>
      <c r="KJ41" s="9"/>
      <c r="KK41" s="9"/>
      <c r="KL41" s="9"/>
      <c r="KM41" s="9"/>
      <c r="KN41" s="9"/>
      <c r="KO41" s="9"/>
      <c r="KP41" s="9"/>
      <c r="KQ41" s="9"/>
      <c r="KR41" s="9"/>
      <c r="KS41" s="9"/>
      <c r="KT41" s="9"/>
      <c r="KU41" s="9"/>
      <c r="KV41" s="9"/>
      <c r="KW41" s="9"/>
      <c r="KX41" s="9"/>
      <c r="KY41" s="9"/>
      <c r="KZ41" s="9"/>
      <c r="LA41" s="9"/>
      <c r="LB41" s="9"/>
      <c r="LC41" s="9"/>
      <c r="LD41" s="9"/>
      <c r="LE41" s="9"/>
      <c r="LF41" s="9"/>
      <c r="LG41" s="9"/>
      <c r="LH41" s="9"/>
      <c r="LI41" s="9"/>
      <c r="LJ41" s="9"/>
      <c r="LK41" s="9"/>
      <c r="LL41" s="9"/>
      <c r="LM41" s="9"/>
      <c r="LN41" s="9"/>
      <c r="LO41" s="9"/>
      <c r="LP41" s="9"/>
      <c r="LQ41" s="9"/>
      <c r="LR41" s="9"/>
      <c r="LS41" s="9"/>
      <c r="LT41" s="9"/>
      <c r="LU41" s="9"/>
      <c r="LV41" s="9"/>
      <c r="LW41" s="9"/>
      <c r="LX41" s="9"/>
      <c r="LY41" s="9"/>
      <c r="LZ41" s="9"/>
      <c r="MA41" s="9"/>
      <c r="MB41" s="9"/>
      <c r="MC41" s="9"/>
      <c r="MD41" s="9"/>
      <c r="ME41" s="9"/>
      <c r="MF41" s="9"/>
      <c r="MG41" s="9"/>
      <c r="MH41" s="9"/>
      <c r="MI41" s="9"/>
      <c r="MJ41" s="9"/>
      <c r="MK41" s="9"/>
      <c r="ML41" s="9"/>
      <c r="MM41" s="9"/>
      <c r="MN41" s="9"/>
      <c r="MO41" s="9"/>
      <c r="MP41" s="9"/>
      <c r="MQ41" s="9"/>
      <c r="MR41" s="9"/>
      <c r="MS41" s="9"/>
      <c r="MT41" s="9"/>
      <c r="MU41" s="9"/>
      <c r="MV41" s="9"/>
      <c r="MW41" s="9"/>
      <c r="MX41" s="9"/>
      <c r="MY41" s="9"/>
      <c r="MZ41" s="9"/>
      <c r="NA41" s="9"/>
      <c r="NB41" s="9"/>
      <c r="NC41" s="9"/>
      <c r="ND41" s="9"/>
      <c r="NE41" s="9"/>
      <c r="NF41" s="9"/>
      <c r="NG41" s="9"/>
      <c r="NH41" s="9"/>
      <c r="NI41" s="9"/>
      <c r="NJ41" s="9"/>
      <c r="NK41" s="9"/>
      <c r="NL41" s="9"/>
      <c r="NM41" s="9"/>
      <c r="NN41" s="9"/>
      <c r="NO41" s="9"/>
      <c r="NP41" s="9"/>
      <c r="NQ41" s="9"/>
      <c r="NR41" s="9"/>
      <c r="NS41" s="9"/>
      <c r="NT41" s="9"/>
      <c r="NU41" s="9"/>
      <c r="NV41" s="9"/>
      <c r="NW41" s="9"/>
      <c r="NX41" s="9"/>
      <c r="NY41" s="9"/>
      <c r="NZ41" s="9"/>
      <c r="OA41" s="9"/>
      <c r="OB41" s="9"/>
      <c r="OC41" s="9"/>
      <c r="OD41" s="9"/>
      <c r="OE41" s="9"/>
      <c r="OF41" s="9"/>
      <c r="OG41" s="9"/>
      <c r="OH41" s="9"/>
      <c r="OI41" s="9"/>
      <c r="OJ41" s="9"/>
      <c r="OK41" s="9"/>
      <c r="OL41" s="9"/>
      <c r="OM41" s="9"/>
      <c r="ON41" s="9"/>
      <c r="OO41" s="9"/>
      <c r="OP41" s="9"/>
      <c r="OQ41" s="9"/>
      <c r="OR41" s="9"/>
      <c r="OS41" s="9"/>
      <c r="OT41" s="9"/>
      <c r="OU41" s="9"/>
      <c r="OV41" s="9"/>
      <c r="OW41" s="9"/>
      <c r="OX41" s="9"/>
      <c r="OY41" s="9"/>
      <c r="OZ41" s="9"/>
      <c r="PA41" s="9"/>
      <c r="PB41" s="9"/>
      <c r="PC41" s="9"/>
      <c r="PD41" s="9"/>
      <c r="PE41" s="9"/>
      <c r="PF41" s="9"/>
      <c r="PG41" s="9"/>
      <c r="PH41" s="9"/>
      <c r="PI41" s="9"/>
      <c r="PJ41" s="9"/>
      <c r="PK41" s="9"/>
      <c r="PL41" s="9"/>
      <c r="PM41" s="9"/>
      <c r="PN41" s="9"/>
      <c r="PO41" s="9"/>
      <c r="PP41" s="9"/>
      <c r="PQ41" s="9"/>
      <c r="PR41" s="9"/>
      <c r="PS41" s="9"/>
      <c r="PT41" s="9"/>
      <c r="PU41" s="9"/>
      <c r="PV41" s="9"/>
      <c r="PW41" s="9"/>
      <c r="PX41" s="9"/>
      <c r="PY41" s="9"/>
    </row>
    <row r="42" spans="1:441" ht="75" customHeight="1" x14ac:dyDescent="0.3">
      <c r="A42" s="70">
        <f t="shared" si="0"/>
        <v>35</v>
      </c>
      <c r="B42" s="71" t="s">
        <v>597</v>
      </c>
      <c r="C42" s="20" t="s">
        <v>598</v>
      </c>
      <c r="D42" s="83" t="s">
        <v>592</v>
      </c>
      <c r="E42" s="39" t="s">
        <v>171</v>
      </c>
      <c r="F42" s="20" t="s">
        <v>614</v>
      </c>
      <c r="G42" s="39" t="s">
        <v>615</v>
      </c>
      <c r="H42" s="78"/>
      <c r="I42" s="75">
        <v>1593650</v>
      </c>
      <c r="J42" s="75">
        <v>1593649.9999999998</v>
      </c>
      <c r="K42" s="76">
        <v>7</v>
      </c>
      <c r="L42" s="76" t="s">
        <v>2716</v>
      </c>
    </row>
    <row r="43" spans="1:441" ht="75" customHeight="1" x14ac:dyDescent="0.3">
      <c r="A43" s="70">
        <f t="shared" si="0"/>
        <v>36</v>
      </c>
      <c r="B43" s="4" t="s">
        <v>597</v>
      </c>
      <c r="C43" s="20" t="s">
        <v>598</v>
      </c>
      <c r="D43" s="77" t="s">
        <v>273</v>
      </c>
      <c r="E43" s="39" t="s">
        <v>306</v>
      </c>
      <c r="F43" s="20" t="s">
        <v>616</v>
      </c>
      <c r="G43" s="20" t="s">
        <v>617</v>
      </c>
      <c r="H43" s="24"/>
      <c r="I43" s="29">
        <v>1706000</v>
      </c>
      <c r="J43" s="75">
        <v>1901388.4969872306</v>
      </c>
      <c r="K43" s="76">
        <v>8</v>
      </c>
      <c r="L43" s="76" t="s">
        <v>2716</v>
      </c>
    </row>
    <row r="44" spans="1:441" ht="75" customHeight="1" x14ac:dyDescent="0.3">
      <c r="A44" s="70">
        <f t="shared" si="0"/>
        <v>37</v>
      </c>
      <c r="B44" s="4" t="s">
        <v>597</v>
      </c>
      <c r="C44" s="20" t="s">
        <v>598</v>
      </c>
      <c r="D44" s="77" t="s">
        <v>273</v>
      </c>
      <c r="E44" s="39" t="s">
        <v>306</v>
      </c>
      <c r="F44" s="20" t="s">
        <v>618</v>
      </c>
      <c r="G44" s="20" t="s">
        <v>619</v>
      </c>
      <c r="H44" s="24"/>
      <c r="I44" s="29">
        <v>1753200</v>
      </c>
      <c r="J44" s="75">
        <v>1955132.154115316</v>
      </c>
      <c r="K44" s="76">
        <v>9</v>
      </c>
      <c r="L44" s="76" t="s">
        <v>2716</v>
      </c>
    </row>
    <row r="45" spans="1:441" ht="75" customHeight="1" x14ac:dyDescent="0.3">
      <c r="A45" s="70">
        <f t="shared" si="0"/>
        <v>38</v>
      </c>
      <c r="B45" s="4" t="s">
        <v>597</v>
      </c>
      <c r="C45" s="20" t="s">
        <v>598</v>
      </c>
      <c r="D45" s="77" t="s">
        <v>273</v>
      </c>
      <c r="E45" s="39" t="s">
        <v>306</v>
      </c>
      <c r="F45" s="20" t="s">
        <v>620</v>
      </c>
      <c r="G45" s="20" t="s">
        <v>621</v>
      </c>
      <c r="H45" s="24"/>
      <c r="I45" s="29">
        <v>1813200</v>
      </c>
      <c r="J45" s="75">
        <v>2011232.8606272112</v>
      </c>
      <c r="K45" s="76">
        <v>10</v>
      </c>
      <c r="L45" s="76" t="s">
        <v>2716</v>
      </c>
    </row>
    <row r="46" spans="1:441" ht="75" customHeight="1" x14ac:dyDescent="0.3">
      <c r="A46" s="70">
        <f t="shared" si="0"/>
        <v>39</v>
      </c>
      <c r="B46" s="71" t="s">
        <v>597</v>
      </c>
      <c r="C46" s="20" t="s">
        <v>598</v>
      </c>
      <c r="D46" s="82" t="s">
        <v>1806</v>
      </c>
      <c r="E46" s="39" t="s">
        <v>611</v>
      </c>
      <c r="F46" s="20" t="s">
        <v>622</v>
      </c>
      <c r="G46" s="73" t="s">
        <v>623</v>
      </c>
      <c r="H46" s="78"/>
      <c r="I46" s="75">
        <v>1873723</v>
      </c>
      <c r="J46" s="75">
        <v>1873722.9999999998</v>
      </c>
      <c r="K46" s="76">
        <v>11</v>
      </c>
      <c r="L46" s="76" t="s">
        <v>2716</v>
      </c>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c r="IW46" s="9"/>
      <c r="IX46" s="9"/>
      <c r="IY46" s="9"/>
      <c r="IZ46" s="9"/>
      <c r="JA46" s="9"/>
      <c r="JB46" s="9"/>
      <c r="JC46" s="9"/>
      <c r="JD46" s="9"/>
      <c r="JE46" s="9"/>
      <c r="JF46" s="9"/>
      <c r="JG46" s="9"/>
      <c r="JH46" s="9"/>
      <c r="JI46" s="9"/>
      <c r="JJ46" s="9"/>
      <c r="JK46" s="9"/>
      <c r="JL46" s="9"/>
      <c r="JM46" s="9"/>
      <c r="JN46" s="9"/>
      <c r="JO46" s="9"/>
      <c r="JP46" s="9"/>
      <c r="JQ46" s="9"/>
      <c r="JR46" s="9"/>
      <c r="JS46" s="9"/>
      <c r="JT46" s="9"/>
      <c r="JU46" s="9"/>
      <c r="JV46" s="9"/>
      <c r="JW46" s="9"/>
      <c r="JX46" s="9"/>
      <c r="JY46" s="9"/>
      <c r="JZ46" s="9"/>
      <c r="KA46" s="9"/>
      <c r="KB46" s="9"/>
      <c r="KC46" s="9"/>
      <c r="KD46" s="9"/>
      <c r="KE46" s="9"/>
      <c r="KF46" s="9"/>
      <c r="KG46" s="9"/>
      <c r="KH46" s="9"/>
      <c r="KI46" s="9"/>
      <c r="KJ46" s="9"/>
      <c r="KK46" s="9"/>
      <c r="KL46" s="9"/>
      <c r="KM46" s="9"/>
      <c r="KN46" s="9"/>
      <c r="KO46" s="9"/>
      <c r="KP46" s="9"/>
      <c r="KQ46" s="9"/>
      <c r="KR46" s="9"/>
      <c r="KS46" s="9"/>
      <c r="KT46" s="9"/>
      <c r="KU46" s="9"/>
      <c r="KV46" s="9"/>
      <c r="KW46" s="9"/>
      <c r="KX46" s="9"/>
      <c r="KY46" s="9"/>
      <c r="KZ46" s="9"/>
      <c r="LA46" s="9"/>
      <c r="LB46" s="9"/>
      <c r="LC46" s="9"/>
      <c r="LD46" s="9"/>
      <c r="LE46" s="9"/>
      <c r="LF46" s="9"/>
      <c r="LG46" s="9"/>
      <c r="LH46" s="9"/>
      <c r="LI46" s="9"/>
      <c r="LJ46" s="9"/>
      <c r="LK46" s="9"/>
      <c r="LL46" s="9"/>
      <c r="LM46" s="9"/>
      <c r="LN46" s="9"/>
      <c r="LO46" s="9"/>
      <c r="LP46" s="9"/>
      <c r="LQ46" s="9"/>
      <c r="LR46" s="9"/>
      <c r="LS46" s="9"/>
      <c r="LT46" s="9"/>
      <c r="LU46" s="9"/>
      <c r="LV46" s="9"/>
      <c r="LW46" s="9"/>
      <c r="LX46" s="9"/>
      <c r="LY46" s="9"/>
      <c r="LZ46" s="9"/>
      <c r="MA46" s="9"/>
      <c r="MB46" s="9"/>
      <c r="MC46" s="9"/>
      <c r="MD46" s="9"/>
      <c r="ME46" s="9"/>
      <c r="MF46" s="9"/>
      <c r="MG46" s="9"/>
      <c r="MH46" s="9"/>
      <c r="MI46" s="9"/>
      <c r="MJ46" s="9"/>
      <c r="MK46" s="9"/>
      <c r="ML46" s="9"/>
      <c r="MM46" s="9"/>
      <c r="MN46" s="9"/>
      <c r="MO46" s="9"/>
      <c r="MP46" s="9"/>
      <c r="MQ46" s="9"/>
      <c r="MR46" s="9"/>
      <c r="MS46" s="9"/>
      <c r="MT46" s="9"/>
      <c r="MU46" s="9"/>
      <c r="MV46" s="9"/>
      <c r="MW46" s="9"/>
      <c r="MX46" s="9"/>
      <c r="MY46" s="9"/>
      <c r="MZ46" s="9"/>
      <c r="NA46" s="9"/>
      <c r="NB46" s="9"/>
      <c r="NC46" s="9"/>
      <c r="ND46" s="9"/>
      <c r="NE46" s="9"/>
      <c r="NF46" s="9"/>
      <c r="NG46" s="9"/>
      <c r="NH46" s="9"/>
      <c r="NI46" s="9"/>
      <c r="NJ46" s="9"/>
      <c r="NK46" s="9"/>
      <c r="NL46" s="9"/>
      <c r="NM46" s="9"/>
      <c r="NN46" s="9"/>
      <c r="NO46" s="9"/>
      <c r="NP46" s="9"/>
      <c r="NQ46" s="9"/>
      <c r="NR46" s="9"/>
      <c r="NS46" s="9"/>
      <c r="NT46" s="9"/>
      <c r="NU46" s="9"/>
      <c r="NV46" s="9"/>
      <c r="NW46" s="9"/>
      <c r="NX46" s="9"/>
      <c r="NY46" s="9"/>
      <c r="NZ46" s="9"/>
      <c r="OA46" s="9"/>
      <c r="OB46" s="9"/>
      <c r="OC46" s="9"/>
      <c r="OD46" s="9"/>
      <c r="OE46" s="9"/>
      <c r="OF46" s="9"/>
      <c r="OG46" s="9"/>
      <c r="OH46" s="9"/>
      <c r="OI46" s="9"/>
      <c r="OJ46" s="9"/>
      <c r="OK46" s="9"/>
      <c r="OL46" s="9"/>
      <c r="OM46" s="9"/>
      <c r="ON46" s="9"/>
      <c r="OO46" s="9"/>
      <c r="OP46" s="9"/>
      <c r="OQ46" s="9"/>
      <c r="OR46" s="9"/>
      <c r="OS46" s="9"/>
      <c r="OT46" s="9"/>
      <c r="OU46" s="9"/>
      <c r="OV46" s="9"/>
      <c r="OW46" s="9"/>
      <c r="OX46" s="9"/>
      <c r="OY46" s="9"/>
      <c r="OZ46" s="9"/>
      <c r="PA46" s="9"/>
      <c r="PB46" s="9"/>
      <c r="PC46" s="9"/>
      <c r="PD46" s="9"/>
      <c r="PE46" s="9"/>
      <c r="PF46" s="9"/>
      <c r="PG46" s="9"/>
      <c r="PH46" s="9"/>
      <c r="PI46" s="9"/>
      <c r="PJ46" s="9"/>
      <c r="PK46" s="9"/>
      <c r="PL46" s="9"/>
      <c r="PM46" s="9"/>
      <c r="PN46" s="9"/>
      <c r="PO46" s="9"/>
      <c r="PP46" s="9"/>
      <c r="PQ46" s="9"/>
      <c r="PR46" s="9"/>
      <c r="PS46" s="9"/>
      <c r="PT46" s="9"/>
      <c r="PU46" s="9"/>
      <c r="PV46" s="9"/>
      <c r="PW46" s="9"/>
      <c r="PX46" s="9"/>
      <c r="PY46" s="9"/>
    </row>
    <row r="47" spans="1:441" ht="75" customHeight="1" x14ac:dyDescent="0.3">
      <c r="A47" s="70">
        <f t="shared" si="0"/>
        <v>40</v>
      </c>
      <c r="B47" s="4" t="s">
        <v>597</v>
      </c>
      <c r="C47" s="20" t="s">
        <v>598</v>
      </c>
      <c r="D47" s="77" t="s">
        <v>273</v>
      </c>
      <c r="E47" s="39" t="s">
        <v>306</v>
      </c>
      <c r="F47" s="20" t="s">
        <v>624</v>
      </c>
      <c r="G47" s="20" t="s">
        <v>625</v>
      </c>
      <c r="H47" s="24"/>
      <c r="I47" s="29">
        <v>2079200</v>
      </c>
      <c r="J47" s="75">
        <v>2323522.7325617173</v>
      </c>
      <c r="K47" s="76">
        <v>12</v>
      </c>
      <c r="L47" s="76" t="s">
        <v>2716</v>
      </c>
    </row>
    <row r="48" spans="1:441" ht="75" customHeight="1" x14ac:dyDescent="0.3">
      <c r="A48" s="70">
        <f t="shared" si="0"/>
        <v>41</v>
      </c>
      <c r="B48" s="71" t="s">
        <v>626</v>
      </c>
      <c r="C48" s="20" t="s">
        <v>627</v>
      </c>
      <c r="D48" s="77" t="s">
        <v>183</v>
      </c>
      <c r="E48" s="39" t="s">
        <v>599</v>
      </c>
      <c r="F48" s="20" t="s">
        <v>628</v>
      </c>
      <c r="G48" s="73" t="s">
        <v>629</v>
      </c>
      <c r="H48" s="84"/>
      <c r="I48" s="75">
        <v>922655.07383177511</v>
      </c>
      <c r="J48" s="75">
        <v>976741.56475059374</v>
      </c>
      <c r="K48" s="76">
        <v>1</v>
      </c>
      <c r="L48" s="76" t="s">
        <v>2716</v>
      </c>
    </row>
    <row r="49" spans="1:15" ht="75" customHeight="1" x14ac:dyDescent="0.3">
      <c r="A49" s="70">
        <f t="shared" si="0"/>
        <v>42</v>
      </c>
      <c r="B49" s="71" t="s">
        <v>630</v>
      </c>
      <c r="C49" s="20" t="s">
        <v>631</v>
      </c>
      <c r="D49" s="77" t="s">
        <v>183</v>
      </c>
      <c r="E49" s="39" t="s">
        <v>599</v>
      </c>
      <c r="F49" s="20" t="s">
        <v>632</v>
      </c>
      <c r="G49" s="73" t="s">
        <v>633</v>
      </c>
      <c r="H49" s="84"/>
      <c r="I49" s="75">
        <v>922655.07383177511</v>
      </c>
      <c r="J49" s="75">
        <v>976741.56475059374</v>
      </c>
      <c r="K49" s="76">
        <v>1</v>
      </c>
      <c r="L49" s="76" t="s">
        <v>2716</v>
      </c>
    </row>
    <row r="50" spans="1:15" ht="75" customHeight="1" x14ac:dyDescent="0.3">
      <c r="A50" s="70">
        <f t="shared" si="0"/>
        <v>43</v>
      </c>
      <c r="B50" s="71" t="s">
        <v>634</v>
      </c>
      <c r="C50" s="20" t="s">
        <v>635</v>
      </c>
      <c r="D50" s="77" t="s">
        <v>183</v>
      </c>
      <c r="E50" s="39" t="s">
        <v>636</v>
      </c>
      <c r="F50" s="20" t="s">
        <v>637</v>
      </c>
      <c r="G50" s="73" t="s">
        <v>638</v>
      </c>
      <c r="H50" s="84"/>
      <c r="I50" s="75">
        <v>1429931.7266885457</v>
      </c>
      <c r="J50" s="75">
        <v>1513755.0226781061</v>
      </c>
      <c r="K50" s="76">
        <v>1</v>
      </c>
      <c r="L50" s="76" t="s">
        <v>2716</v>
      </c>
    </row>
    <row r="51" spans="1:15" ht="75" customHeight="1" x14ac:dyDescent="0.3">
      <c r="A51" s="70">
        <f t="shared" si="0"/>
        <v>44</v>
      </c>
      <c r="B51" s="71" t="s">
        <v>639</v>
      </c>
      <c r="C51" s="20" t="s">
        <v>640</v>
      </c>
      <c r="D51" s="77" t="s">
        <v>183</v>
      </c>
      <c r="E51" s="39" t="s">
        <v>641</v>
      </c>
      <c r="F51" s="20" t="s">
        <v>642</v>
      </c>
      <c r="G51" s="73" t="s">
        <v>643</v>
      </c>
      <c r="H51" s="84"/>
      <c r="I51" s="75">
        <v>55555.866736985357</v>
      </c>
      <c r="J51" s="75">
        <v>58812.578770527922</v>
      </c>
      <c r="K51" s="76">
        <v>1</v>
      </c>
      <c r="L51" s="76" t="s">
        <v>2716</v>
      </c>
    </row>
    <row r="52" spans="1:15" ht="75" customHeight="1" x14ac:dyDescent="0.3">
      <c r="A52" s="70">
        <f t="shared" si="0"/>
        <v>45</v>
      </c>
      <c r="B52" s="71" t="s">
        <v>639</v>
      </c>
      <c r="C52" s="20" t="s">
        <v>640</v>
      </c>
      <c r="D52" s="77" t="s">
        <v>183</v>
      </c>
      <c r="E52" s="39" t="s">
        <v>644</v>
      </c>
      <c r="F52" s="20" t="s">
        <v>645</v>
      </c>
      <c r="G52" s="73" t="s">
        <v>646</v>
      </c>
      <c r="H52" s="84"/>
      <c r="I52" s="75">
        <v>167685.93680726623</v>
      </c>
      <c r="J52" s="75">
        <v>169651.90310508848</v>
      </c>
      <c r="K52" s="76">
        <v>2</v>
      </c>
      <c r="L52" s="76" t="s">
        <v>2716</v>
      </c>
    </row>
    <row r="53" spans="1:15" ht="75" customHeight="1" x14ac:dyDescent="0.3">
      <c r="A53" s="70">
        <f t="shared" si="0"/>
        <v>46</v>
      </c>
      <c r="B53" s="71" t="s">
        <v>639</v>
      </c>
      <c r="C53" s="20" t="s">
        <v>640</v>
      </c>
      <c r="D53" s="77" t="s">
        <v>183</v>
      </c>
      <c r="E53" s="39" t="s">
        <v>644</v>
      </c>
      <c r="F53" s="20" t="s">
        <v>647</v>
      </c>
      <c r="G53" s="73" t="s">
        <v>648</v>
      </c>
      <c r="H53" s="84"/>
      <c r="I53" s="75">
        <v>182679.20378974496</v>
      </c>
      <c r="J53" s="75">
        <v>184820.95261377681</v>
      </c>
      <c r="K53" s="76">
        <v>3</v>
      </c>
      <c r="L53" s="76" t="s">
        <v>2716</v>
      </c>
    </row>
    <row r="54" spans="1:15" ht="75" customHeight="1" x14ac:dyDescent="0.3">
      <c r="A54" s="70">
        <f t="shared" si="0"/>
        <v>47</v>
      </c>
      <c r="B54" s="71" t="s">
        <v>649</v>
      </c>
      <c r="C54" s="20" t="s">
        <v>650</v>
      </c>
      <c r="D54" s="72" t="s">
        <v>1785</v>
      </c>
      <c r="E54" s="39" t="s">
        <v>651</v>
      </c>
      <c r="F54" s="20" t="s">
        <v>652</v>
      </c>
      <c r="G54" s="73" t="s">
        <v>653</v>
      </c>
      <c r="H54" s="75"/>
      <c r="I54" s="75">
        <v>169250</v>
      </c>
      <c r="J54" s="75">
        <v>179171.51763713063</v>
      </c>
      <c r="K54" s="76">
        <v>1</v>
      </c>
      <c r="L54" s="76" t="s">
        <v>2716</v>
      </c>
    </row>
    <row r="55" spans="1:15" ht="75" customHeight="1" x14ac:dyDescent="0.3">
      <c r="A55" s="70">
        <f t="shared" si="0"/>
        <v>48</v>
      </c>
      <c r="B55" s="71" t="s">
        <v>654</v>
      </c>
      <c r="C55" s="20" t="s">
        <v>655</v>
      </c>
      <c r="D55" s="83" t="s">
        <v>656</v>
      </c>
      <c r="E55" s="20" t="s">
        <v>657</v>
      </c>
      <c r="F55" s="20" t="s">
        <v>658</v>
      </c>
      <c r="G55" s="79"/>
      <c r="H55" s="81"/>
      <c r="I55" s="81">
        <v>148679</v>
      </c>
      <c r="J55" s="75">
        <v>148679</v>
      </c>
      <c r="K55" s="76">
        <v>1</v>
      </c>
      <c r="L55" s="76" t="s">
        <v>2716</v>
      </c>
    </row>
    <row r="56" spans="1:15" ht="75" customHeight="1" x14ac:dyDescent="0.3">
      <c r="A56" s="70">
        <f t="shared" si="0"/>
        <v>49</v>
      </c>
      <c r="B56" s="71" t="s">
        <v>654</v>
      </c>
      <c r="C56" s="20" t="s">
        <v>655</v>
      </c>
      <c r="D56" s="77" t="s">
        <v>183</v>
      </c>
      <c r="E56" s="39" t="s">
        <v>659</v>
      </c>
      <c r="F56" s="20" t="s">
        <v>660</v>
      </c>
      <c r="G56" s="73" t="s">
        <v>658</v>
      </c>
      <c r="H56" s="84"/>
      <c r="I56" s="75">
        <v>195641.83303182761</v>
      </c>
      <c r="J56" s="75">
        <v>199082.41896444655</v>
      </c>
      <c r="K56" s="76">
        <v>2</v>
      </c>
      <c r="L56" s="76" t="s">
        <v>2716</v>
      </c>
    </row>
    <row r="57" spans="1:15" ht="75" customHeight="1" x14ac:dyDescent="0.3">
      <c r="A57" s="70">
        <f t="shared" si="0"/>
        <v>50</v>
      </c>
      <c r="B57" s="71" t="s">
        <v>654</v>
      </c>
      <c r="C57" s="20" t="s">
        <v>655</v>
      </c>
      <c r="D57" s="77" t="s">
        <v>183</v>
      </c>
      <c r="E57" s="39" t="s">
        <v>659</v>
      </c>
      <c r="F57" s="20" t="s">
        <v>661</v>
      </c>
      <c r="G57" s="73" t="s">
        <v>662</v>
      </c>
      <c r="H57" s="84"/>
      <c r="I57" s="75">
        <v>223224.16203705114</v>
      </c>
      <c r="J57" s="75">
        <v>227149.81484771759</v>
      </c>
      <c r="K57" s="76">
        <v>3</v>
      </c>
      <c r="L57" s="76" t="s">
        <v>2716</v>
      </c>
    </row>
    <row r="58" spans="1:15" ht="75" customHeight="1" x14ac:dyDescent="0.3">
      <c r="A58" s="70">
        <f t="shared" si="0"/>
        <v>51</v>
      </c>
      <c r="B58" s="71" t="s">
        <v>663</v>
      </c>
      <c r="C58" s="20" t="s">
        <v>664</v>
      </c>
      <c r="D58" s="83" t="s">
        <v>656</v>
      </c>
      <c r="E58" s="20" t="s">
        <v>657</v>
      </c>
      <c r="F58" s="20" t="s">
        <v>658</v>
      </c>
      <c r="G58" s="79"/>
      <c r="H58" s="81"/>
      <c r="I58" s="81">
        <v>178098</v>
      </c>
      <c r="J58" s="75">
        <v>178098</v>
      </c>
      <c r="K58" s="76">
        <v>1</v>
      </c>
      <c r="L58" s="76" t="s">
        <v>2716</v>
      </c>
    </row>
    <row r="59" spans="1:15" ht="75" customHeight="1" x14ac:dyDescent="0.3">
      <c r="A59" s="70">
        <f t="shared" si="0"/>
        <v>52</v>
      </c>
      <c r="B59" s="71" t="s">
        <v>663</v>
      </c>
      <c r="C59" s="20" t="s">
        <v>664</v>
      </c>
      <c r="D59" s="77" t="s">
        <v>183</v>
      </c>
      <c r="E59" s="39" t="s">
        <v>659</v>
      </c>
      <c r="F59" s="20" t="s">
        <v>665</v>
      </c>
      <c r="G59" s="73" t="s">
        <v>666</v>
      </c>
      <c r="H59" s="84"/>
      <c r="I59" s="75">
        <v>224722.87754022569</v>
      </c>
      <c r="J59" s="75">
        <v>228674.88698125747</v>
      </c>
      <c r="K59" s="76">
        <v>2</v>
      </c>
      <c r="L59" s="76" t="s">
        <v>2716</v>
      </c>
    </row>
    <row r="60" spans="1:15" ht="75" customHeight="1" x14ac:dyDescent="0.3">
      <c r="A60" s="70">
        <f t="shared" si="0"/>
        <v>53</v>
      </c>
      <c r="B60" s="71" t="s">
        <v>663</v>
      </c>
      <c r="C60" s="20" t="s">
        <v>664</v>
      </c>
      <c r="D60" s="77" t="s">
        <v>183</v>
      </c>
      <c r="E60" s="39" t="s">
        <v>659</v>
      </c>
      <c r="F60" s="20" t="s">
        <v>667</v>
      </c>
      <c r="G60" s="73" t="s">
        <v>668</v>
      </c>
      <c r="H60" s="84"/>
      <c r="I60" s="75">
        <v>250722.58648874998</v>
      </c>
      <c r="J60" s="75">
        <v>255131.8306196956</v>
      </c>
      <c r="K60" s="76">
        <v>3</v>
      </c>
      <c r="L60" s="76" t="s">
        <v>2716</v>
      </c>
    </row>
    <row r="61" spans="1:15" ht="75" customHeight="1" x14ac:dyDescent="0.3">
      <c r="A61" s="70">
        <f t="shared" si="0"/>
        <v>54</v>
      </c>
      <c r="B61" s="4" t="s">
        <v>71</v>
      </c>
      <c r="C61" s="20" t="s">
        <v>72</v>
      </c>
      <c r="D61" s="72" t="s">
        <v>2146</v>
      </c>
      <c r="E61" s="19" t="s">
        <v>231</v>
      </c>
      <c r="F61" s="19" t="s">
        <v>232</v>
      </c>
      <c r="G61" s="85" t="s">
        <v>233</v>
      </c>
      <c r="H61" s="80"/>
      <c r="I61" s="81">
        <v>154362.00150904615</v>
      </c>
      <c r="J61" s="75">
        <v>154362.00150904612</v>
      </c>
      <c r="K61" s="76">
        <v>1</v>
      </c>
      <c r="L61" s="86" t="s">
        <v>2717</v>
      </c>
      <c r="M61" s="1"/>
      <c r="N61" s="1"/>
      <c r="O61" s="1"/>
    </row>
    <row r="62" spans="1:15" ht="75" customHeight="1" x14ac:dyDescent="0.3">
      <c r="A62" s="70">
        <f t="shared" si="0"/>
        <v>55</v>
      </c>
      <c r="B62" s="4" t="s">
        <v>71</v>
      </c>
      <c r="C62" s="20" t="s">
        <v>72</v>
      </c>
      <c r="D62" s="72" t="s">
        <v>2146</v>
      </c>
      <c r="E62" s="19" t="s">
        <v>231</v>
      </c>
      <c r="F62" s="19" t="s">
        <v>234</v>
      </c>
      <c r="G62" s="85" t="s">
        <v>235</v>
      </c>
      <c r="H62" s="80"/>
      <c r="I62" s="81">
        <v>171746.01329527798</v>
      </c>
      <c r="J62" s="75">
        <v>171746.01329527798</v>
      </c>
      <c r="K62" s="76">
        <v>2</v>
      </c>
      <c r="L62" s="76" t="s">
        <v>2717</v>
      </c>
    </row>
    <row r="63" spans="1:15" ht="75" customHeight="1" x14ac:dyDescent="0.3">
      <c r="A63" s="70">
        <f t="shared" si="0"/>
        <v>56</v>
      </c>
      <c r="B63" s="4" t="s">
        <v>71</v>
      </c>
      <c r="C63" s="20" t="s">
        <v>72</v>
      </c>
      <c r="D63" s="72" t="s">
        <v>2146</v>
      </c>
      <c r="E63" s="19" t="s">
        <v>231</v>
      </c>
      <c r="F63" s="19" t="s">
        <v>236</v>
      </c>
      <c r="G63" s="85" t="s">
        <v>237</v>
      </c>
      <c r="H63" s="80"/>
      <c r="I63" s="81">
        <v>186719.39484710805</v>
      </c>
      <c r="J63" s="75">
        <v>186719.39484710802</v>
      </c>
      <c r="K63" s="76">
        <v>3</v>
      </c>
      <c r="L63" s="87" t="s">
        <v>2717</v>
      </c>
      <c r="M63" s="9"/>
      <c r="N63" s="9"/>
      <c r="O63" s="9"/>
    </row>
    <row r="64" spans="1:15" ht="75" customHeight="1" x14ac:dyDescent="0.3">
      <c r="A64" s="70">
        <f t="shared" si="0"/>
        <v>57</v>
      </c>
      <c r="B64" s="4" t="s">
        <v>71</v>
      </c>
      <c r="C64" s="20" t="s">
        <v>72</v>
      </c>
      <c r="D64" s="82" t="s">
        <v>73</v>
      </c>
      <c r="E64" s="14" t="s">
        <v>74</v>
      </c>
      <c r="F64" s="19" t="s">
        <v>75</v>
      </c>
      <c r="G64" s="88" t="s">
        <v>76</v>
      </c>
      <c r="H64" s="75"/>
      <c r="I64" s="75">
        <v>218380.88999999998</v>
      </c>
      <c r="J64" s="75">
        <v>231182.48439732523</v>
      </c>
      <c r="K64" s="76">
        <v>4</v>
      </c>
      <c r="L64" s="76" t="s">
        <v>2717</v>
      </c>
    </row>
    <row r="65" spans="1:15" ht="75" customHeight="1" x14ac:dyDescent="0.3">
      <c r="A65" s="70">
        <f t="shared" si="0"/>
        <v>58</v>
      </c>
      <c r="B65" s="4" t="s">
        <v>71</v>
      </c>
      <c r="C65" s="20" t="s">
        <v>72</v>
      </c>
      <c r="D65" s="82" t="s">
        <v>183</v>
      </c>
      <c r="E65" s="39" t="s">
        <v>184</v>
      </c>
      <c r="F65" s="19" t="s">
        <v>191</v>
      </c>
      <c r="G65" s="89" t="s">
        <v>192</v>
      </c>
      <c r="H65" s="90"/>
      <c r="I65" s="75">
        <v>224308.87800000003</v>
      </c>
      <c r="J65" s="75">
        <v>256984.57756062943</v>
      </c>
      <c r="K65" s="76">
        <v>5</v>
      </c>
      <c r="L65" s="76" t="s">
        <v>2717</v>
      </c>
    </row>
    <row r="66" spans="1:15" ht="75" customHeight="1" x14ac:dyDescent="0.3">
      <c r="A66" s="70">
        <f t="shared" si="0"/>
        <v>59</v>
      </c>
      <c r="B66" s="4" t="s">
        <v>71</v>
      </c>
      <c r="C66" s="20" t="s">
        <v>72</v>
      </c>
      <c r="D66" s="82" t="s">
        <v>183</v>
      </c>
      <c r="E66" s="39" t="s">
        <v>184</v>
      </c>
      <c r="F66" s="19" t="s">
        <v>193</v>
      </c>
      <c r="G66" s="89" t="s">
        <v>194</v>
      </c>
      <c r="H66" s="90"/>
      <c r="I66" s="75">
        <v>235528.878</v>
      </c>
      <c r="J66" s="75">
        <v>269839.02623844886</v>
      </c>
      <c r="K66" s="76">
        <v>6</v>
      </c>
      <c r="L66" s="86" t="s">
        <v>2717</v>
      </c>
      <c r="M66" s="1"/>
      <c r="N66" s="1"/>
      <c r="O66" s="1"/>
    </row>
    <row r="67" spans="1:15" ht="75" customHeight="1" x14ac:dyDescent="0.3">
      <c r="A67" s="70">
        <f t="shared" si="0"/>
        <v>60</v>
      </c>
      <c r="B67" s="4" t="s">
        <v>71</v>
      </c>
      <c r="C67" s="20" t="s">
        <v>72</v>
      </c>
      <c r="D67" s="82" t="s">
        <v>73</v>
      </c>
      <c r="E67" s="14" t="s">
        <v>74</v>
      </c>
      <c r="F67" s="19" t="s">
        <v>79</v>
      </c>
      <c r="G67" s="73" t="s">
        <v>2676</v>
      </c>
      <c r="H67" s="75"/>
      <c r="I67" s="75">
        <v>240322.58250000008</v>
      </c>
      <c r="J67" s="75">
        <v>254410.40962481272</v>
      </c>
      <c r="K67" s="76">
        <v>7</v>
      </c>
      <c r="L67" s="76" t="s">
        <v>2717</v>
      </c>
    </row>
    <row r="68" spans="1:15" ht="75" customHeight="1" x14ac:dyDescent="0.3">
      <c r="A68" s="70">
        <f t="shared" si="0"/>
        <v>61</v>
      </c>
      <c r="B68" s="4" t="s">
        <v>71</v>
      </c>
      <c r="C68" s="20" t="s">
        <v>72</v>
      </c>
      <c r="D68" s="82" t="s">
        <v>183</v>
      </c>
      <c r="E68" s="39" t="s">
        <v>184</v>
      </c>
      <c r="F68" s="19" t="s">
        <v>195</v>
      </c>
      <c r="G68" s="89" t="s">
        <v>196</v>
      </c>
      <c r="H68" s="90"/>
      <c r="I68" s="75">
        <v>246748.87800000003</v>
      </c>
      <c r="J68" s="75">
        <v>282693.47491626831</v>
      </c>
      <c r="K68" s="76">
        <v>8</v>
      </c>
      <c r="L68" s="76" t="s">
        <v>2717</v>
      </c>
    </row>
    <row r="69" spans="1:15" ht="75" customHeight="1" x14ac:dyDescent="0.3">
      <c r="A69" s="70">
        <f t="shared" si="0"/>
        <v>62</v>
      </c>
      <c r="B69" s="4" t="s">
        <v>71</v>
      </c>
      <c r="C69" s="20" t="s">
        <v>72</v>
      </c>
      <c r="D69" s="82" t="s">
        <v>73</v>
      </c>
      <c r="E69" s="14" t="s">
        <v>74</v>
      </c>
      <c r="F69" s="19" t="s">
        <v>81</v>
      </c>
      <c r="G69" s="88" t="s">
        <v>82</v>
      </c>
      <c r="H69" s="75"/>
      <c r="I69" s="75">
        <v>247780.88999999998</v>
      </c>
      <c r="J69" s="75">
        <v>262305.92675201729</v>
      </c>
      <c r="K69" s="76">
        <v>9</v>
      </c>
      <c r="L69" s="76" t="s">
        <v>2717</v>
      </c>
    </row>
    <row r="70" spans="1:15" ht="75" customHeight="1" x14ac:dyDescent="0.3">
      <c r="A70" s="70">
        <f t="shared" si="0"/>
        <v>63</v>
      </c>
      <c r="B70" s="4" t="s">
        <v>71</v>
      </c>
      <c r="C70" s="20" t="s">
        <v>72</v>
      </c>
      <c r="D70" s="82" t="s">
        <v>183</v>
      </c>
      <c r="E70" s="39" t="s">
        <v>184</v>
      </c>
      <c r="F70" s="19" t="s">
        <v>197</v>
      </c>
      <c r="G70" s="89" t="s">
        <v>198</v>
      </c>
      <c r="H70" s="90"/>
      <c r="I70" s="75">
        <v>247870.87800000003</v>
      </c>
      <c r="J70" s="75">
        <v>283978.9197840502</v>
      </c>
      <c r="K70" s="76">
        <v>10</v>
      </c>
      <c r="L70" s="76" t="s">
        <v>2717</v>
      </c>
    </row>
    <row r="71" spans="1:15" ht="75" customHeight="1" x14ac:dyDescent="0.3">
      <c r="A71" s="70">
        <f t="shared" si="0"/>
        <v>64</v>
      </c>
      <c r="B71" s="4" t="s">
        <v>71</v>
      </c>
      <c r="C71" s="20" t="s">
        <v>72</v>
      </c>
      <c r="D71" s="82" t="s">
        <v>73</v>
      </c>
      <c r="E71" s="14" t="s">
        <v>74</v>
      </c>
      <c r="F71" s="19" t="s">
        <v>83</v>
      </c>
      <c r="G71" s="88" t="s">
        <v>84</v>
      </c>
      <c r="H71" s="91"/>
      <c r="I71" s="92">
        <v>251980.88999999998</v>
      </c>
      <c r="J71" s="75">
        <v>266752.13280268764</v>
      </c>
      <c r="K71" s="76">
        <v>11</v>
      </c>
      <c r="L71" s="76" t="s">
        <v>2717</v>
      </c>
    </row>
    <row r="72" spans="1:15" ht="75" customHeight="1" x14ac:dyDescent="0.3">
      <c r="A72" s="70">
        <f t="shared" si="0"/>
        <v>65</v>
      </c>
      <c r="B72" s="4" t="s">
        <v>71</v>
      </c>
      <c r="C72" s="20" t="s">
        <v>72</v>
      </c>
      <c r="D72" s="82" t="s">
        <v>183</v>
      </c>
      <c r="E72" s="39" t="s">
        <v>184</v>
      </c>
      <c r="F72" s="19" t="s">
        <v>199</v>
      </c>
      <c r="G72" s="89" t="s">
        <v>198</v>
      </c>
      <c r="H72" s="91"/>
      <c r="I72" s="92">
        <v>259090.87800000003</v>
      </c>
      <c r="J72" s="75">
        <v>296833.36846186972</v>
      </c>
      <c r="K72" s="76">
        <v>12</v>
      </c>
      <c r="L72" s="76" t="s">
        <v>2717</v>
      </c>
    </row>
    <row r="73" spans="1:15" ht="75" customHeight="1" x14ac:dyDescent="0.3">
      <c r="A73" s="70">
        <f t="shared" ref="A73:A136" si="1">ROW(A66)</f>
        <v>66</v>
      </c>
      <c r="B73" s="4" t="s">
        <v>71</v>
      </c>
      <c r="C73" s="20" t="s">
        <v>72</v>
      </c>
      <c r="D73" s="77" t="s">
        <v>183</v>
      </c>
      <c r="E73" s="39" t="s">
        <v>184</v>
      </c>
      <c r="F73" s="20" t="s">
        <v>200</v>
      </c>
      <c r="G73" s="88" t="s">
        <v>201</v>
      </c>
      <c r="H73" s="91"/>
      <c r="I73" s="92">
        <v>261334.87800000003</v>
      </c>
      <c r="J73" s="75">
        <v>299404.25819743361</v>
      </c>
      <c r="K73" s="76">
        <v>13</v>
      </c>
      <c r="L73" s="76" t="s">
        <v>2717</v>
      </c>
    </row>
    <row r="74" spans="1:15" ht="75" customHeight="1" x14ac:dyDescent="0.3">
      <c r="A74" s="70">
        <f t="shared" si="1"/>
        <v>67</v>
      </c>
      <c r="B74" s="4" t="s">
        <v>71</v>
      </c>
      <c r="C74" s="20" t="s">
        <v>72</v>
      </c>
      <c r="D74" s="82" t="s">
        <v>73</v>
      </c>
      <c r="E74" s="14" t="s">
        <v>74</v>
      </c>
      <c r="F74" s="19" t="s">
        <v>85</v>
      </c>
      <c r="G74" s="88" t="s">
        <v>2676</v>
      </c>
      <c r="H74" s="91"/>
      <c r="I74" s="92">
        <v>277380.39</v>
      </c>
      <c r="J74" s="75">
        <v>293640.56389411626</v>
      </c>
      <c r="K74" s="76">
        <v>14</v>
      </c>
      <c r="L74" s="76" t="s">
        <v>2717</v>
      </c>
    </row>
    <row r="75" spans="1:15" ht="75" customHeight="1" x14ac:dyDescent="0.3">
      <c r="A75" s="70">
        <f t="shared" si="1"/>
        <v>68</v>
      </c>
      <c r="B75" s="4" t="s">
        <v>71</v>
      </c>
      <c r="C75" s="20" t="s">
        <v>72</v>
      </c>
      <c r="D75" s="58" t="s">
        <v>273</v>
      </c>
      <c r="E75" s="14" t="s">
        <v>274</v>
      </c>
      <c r="F75" s="19" t="s">
        <v>277</v>
      </c>
      <c r="G75" s="88" t="s">
        <v>278</v>
      </c>
      <c r="H75" s="91"/>
      <c r="I75" s="92">
        <v>300900</v>
      </c>
      <c r="J75" s="75">
        <v>314268.01383928367</v>
      </c>
      <c r="K75" s="76">
        <v>16</v>
      </c>
      <c r="L75" s="76" t="s">
        <v>2717</v>
      </c>
    </row>
    <row r="76" spans="1:15" ht="75" customHeight="1" x14ac:dyDescent="0.3">
      <c r="A76" s="70">
        <f t="shared" si="1"/>
        <v>69</v>
      </c>
      <c r="B76" s="4" t="s">
        <v>71</v>
      </c>
      <c r="C76" s="20" t="s">
        <v>72</v>
      </c>
      <c r="D76" s="58" t="s">
        <v>273</v>
      </c>
      <c r="E76" s="14" t="s">
        <v>274</v>
      </c>
      <c r="F76" s="19" t="s">
        <v>275</v>
      </c>
      <c r="G76" s="88" t="s">
        <v>276</v>
      </c>
      <c r="H76" s="91"/>
      <c r="I76" s="92">
        <v>307400</v>
      </c>
      <c r="J76" s="75">
        <v>322594.55066145415</v>
      </c>
      <c r="K76" s="76">
        <v>17</v>
      </c>
      <c r="L76" s="76" t="s">
        <v>2717</v>
      </c>
    </row>
    <row r="77" spans="1:15" ht="75" customHeight="1" x14ac:dyDescent="0.3">
      <c r="A77" s="70">
        <f t="shared" si="1"/>
        <v>70</v>
      </c>
      <c r="B77" s="4" t="s">
        <v>71</v>
      </c>
      <c r="C77" s="20" t="s">
        <v>72</v>
      </c>
      <c r="D77" s="82" t="s">
        <v>73</v>
      </c>
      <c r="E77" s="14" t="s">
        <v>74</v>
      </c>
      <c r="F77" s="19" t="s">
        <v>86</v>
      </c>
      <c r="G77" s="88" t="s">
        <v>87</v>
      </c>
      <c r="H77" s="75"/>
      <c r="I77" s="75">
        <v>361568.07750000001</v>
      </c>
      <c r="J77" s="75">
        <v>382763.3747404117</v>
      </c>
      <c r="K77" s="76">
        <v>19</v>
      </c>
      <c r="L77" s="76" t="s">
        <v>2717</v>
      </c>
    </row>
    <row r="78" spans="1:15" ht="75" customHeight="1" x14ac:dyDescent="0.3">
      <c r="A78" s="70">
        <f t="shared" si="1"/>
        <v>71</v>
      </c>
      <c r="B78" s="4" t="s">
        <v>71</v>
      </c>
      <c r="C78" s="20" t="s">
        <v>72</v>
      </c>
      <c r="D78" s="82" t="s">
        <v>183</v>
      </c>
      <c r="E78" s="14" t="s">
        <v>184</v>
      </c>
      <c r="F78" s="19" t="s">
        <v>185</v>
      </c>
      <c r="G78" s="88" t="s">
        <v>186</v>
      </c>
      <c r="H78" s="90"/>
      <c r="I78" s="75">
        <v>381388.87800000003</v>
      </c>
      <c r="J78" s="75">
        <v>436946.85905010154</v>
      </c>
      <c r="K78" s="76">
        <v>21</v>
      </c>
      <c r="L78" s="76" t="s">
        <v>2717</v>
      </c>
    </row>
    <row r="79" spans="1:15" ht="75" customHeight="1" x14ac:dyDescent="0.3">
      <c r="A79" s="70">
        <f t="shared" si="1"/>
        <v>72</v>
      </c>
      <c r="B79" s="4" t="s">
        <v>71</v>
      </c>
      <c r="C79" s="20" t="s">
        <v>72</v>
      </c>
      <c r="D79" s="82" t="s">
        <v>73</v>
      </c>
      <c r="E79" s="14" t="s">
        <v>74</v>
      </c>
      <c r="F79" s="19" t="s">
        <v>88</v>
      </c>
      <c r="G79" s="88" t="s">
        <v>89</v>
      </c>
      <c r="H79" s="75"/>
      <c r="I79" s="75">
        <v>394118.07750000007</v>
      </c>
      <c r="J79" s="75">
        <v>417221.47163310659</v>
      </c>
      <c r="K79" s="76">
        <v>22</v>
      </c>
      <c r="L79" s="76" t="s">
        <v>2716</v>
      </c>
    </row>
    <row r="80" spans="1:15" ht="75" customHeight="1" x14ac:dyDescent="0.3">
      <c r="A80" s="70">
        <f t="shared" si="1"/>
        <v>73</v>
      </c>
      <c r="B80" s="4" t="s">
        <v>71</v>
      </c>
      <c r="C80" s="20" t="s">
        <v>72</v>
      </c>
      <c r="D80" s="82" t="s">
        <v>183</v>
      </c>
      <c r="E80" s="39" t="s">
        <v>184</v>
      </c>
      <c r="F80" s="19" t="s">
        <v>187</v>
      </c>
      <c r="G80" s="89" t="s">
        <v>188</v>
      </c>
      <c r="H80" s="90"/>
      <c r="I80" s="75">
        <v>398218.87800000003</v>
      </c>
      <c r="J80" s="75">
        <v>456228.53206683078</v>
      </c>
      <c r="K80" s="76">
        <v>23</v>
      </c>
      <c r="L80" s="86" t="s">
        <v>2717</v>
      </c>
      <c r="M80" s="1"/>
      <c r="N80" s="1"/>
      <c r="O80" s="1"/>
    </row>
    <row r="81" spans="1:15" ht="75" customHeight="1" x14ac:dyDescent="0.3">
      <c r="A81" s="70">
        <f t="shared" si="1"/>
        <v>74</v>
      </c>
      <c r="B81" s="4" t="s">
        <v>71</v>
      </c>
      <c r="C81" s="20" t="s">
        <v>72</v>
      </c>
      <c r="D81" s="82" t="s">
        <v>273</v>
      </c>
      <c r="E81" s="14" t="s">
        <v>306</v>
      </c>
      <c r="F81" s="19" t="s">
        <v>307</v>
      </c>
      <c r="G81" s="88" t="s">
        <v>308</v>
      </c>
      <c r="H81" s="13"/>
      <c r="I81" s="29">
        <v>399100</v>
      </c>
      <c r="J81" s="75">
        <v>439247.6490581276</v>
      </c>
      <c r="K81" s="76">
        <v>24</v>
      </c>
      <c r="L81" s="76" t="s">
        <v>2716</v>
      </c>
    </row>
    <row r="82" spans="1:15" ht="75" customHeight="1" x14ac:dyDescent="0.3">
      <c r="A82" s="70">
        <f t="shared" si="1"/>
        <v>75</v>
      </c>
      <c r="B82" s="4" t="s">
        <v>71</v>
      </c>
      <c r="C82" s="20" t="s">
        <v>72</v>
      </c>
      <c r="D82" s="82" t="s">
        <v>273</v>
      </c>
      <c r="E82" s="14" t="s">
        <v>306</v>
      </c>
      <c r="F82" s="19" t="s">
        <v>309</v>
      </c>
      <c r="G82" s="88" t="s">
        <v>310</v>
      </c>
      <c r="H82" s="13"/>
      <c r="I82" s="29">
        <v>405300</v>
      </c>
      <c r="J82" s="75">
        <v>446071.3409252296</v>
      </c>
      <c r="K82" s="76">
        <v>25</v>
      </c>
      <c r="L82" s="76" t="s">
        <v>2716</v>
      </c>
    </row>
    <row r="83" spans="1:15" ht="75" customHeight="1" x14ac:dyDescent="0.3">
      <c r="A83" s="70">
        <f t="shared" si="1"/>
        <v>76</v>
      </c>
      <c r="B83" s="4" t="s">
        <v>71</v>
      </c>
      <c r="C83" s="20" t="s">
        <v>72</v>
      </c>
      <c r="D83" s="82" t="s">
        <v>273</v>
      </c>
      <c r="E83" s="14" t="s">
        <v>306</v>
      </c>
      <c r="F83" s="19" t="s">
        <v>311</v>
      </c>
      <c r="G83" s="88" t="s">
        <v>312</v>
      </c>
      <c r="H83" s="13"/>
      <c r="I83" s="29">
        <v>418900</v>
      </c>
      <c r="J83" s="75">
        <v>461039.43921435642</v>
      </c>
      <c r="K83" s="76">
        <v>26</v>
      </c>
      <c r="L83" s="76" t="s">
        <v>2716</v>
      </c>
    </row>
    <row r="84" spans="1:15" ht="75" customHeight="1" x14ac:dyDescent="0.3">
      <c r="A84" s="70">
        <f t="shared" si="1"/>
        <v>77</v>
      </c>
      <c r="B84" s="4" t="s">
        <v>71</v>
      </c>
      <c r="C84" s="20" t="s">
        <v>72</v>
      </c>
      <c r="D84" s="82" t="s">
        <v>73</v>
      </c>
      <c r="E84" s="14" t="s">
        <v>74</v>
      </c>
      <c r="F84" s="19" t="s">
        <v>90</v>
      </c>
      <c r="G84" s="88" t="s">
        <v>91</v>
      </c>
      <c r="H84" s="75"/>
      <c r="I84" s="75">
        <v>428768.07750000001</v>
      </c>
      <c r="J84" s="75">
        <v>453902.67155113647</v>
      </c>
      <c r="K84" s="76">
        <v>27</v>
      </c>
      <c r="L84" s="76" t="s">
        <v>2716</v>
      </c>
    </row>
    <row r="85" spans="1:15" ht="75" customHeight="1" x14ac:dyDescent="0.3">
      <c r="A85" s="70">
        <f t="shared" si="1"/>
        <v>78</v>
      </c>
      <c r="B85" s="4" t="s">
        <v>71</v>
      </c>
      <c r="C85" s="20" t="s">
        <v>72</v>
      </c>
      <c r="D85" s="82" t="s">
        <v>183</v>
      </c>
      <c r="E85" s="39" t="s">
        <v>184</v>
      </c>
      <c r="F85" s="19" t="s">
        <v>189</v>
      </c>
      <c r="G85" s="89" t="s">
        <v>190</v>
      </c>
      <c r="H85" s="90"/>
      <c r="I85" s="75">
        <v>443098.87800000003</v>
      </c>
      <c r="J85" s="75">
        <v>507646.32677810849</v>
      </c>
      <c r="K85" s="76">
        <v>28</v>
      </c>
      <c r="L85" s="76" t="s">
        <v>2716</v>
      </c>
    </row>
    <row r="86" spans="1:15" ht="75" customHeight="1" x14ac:dyDescent="0.3">
      <c r="A86" s="70">
        <f t="shared" si="1"/>
        <v>79</v>
      </c>
      <c r="B86" s="4" t="s">
        <v>92</v>
      </c>
      <c r="C86" s="20" t="s">
        <v>93</v>
      </c>
      <c r="D86" s="82" t="s">
        <v>202</v>
      </c>
      <c r="E86" s="14" t="s">
        <v>203</v>
      </c>
      <c r="F86" s="93" t="s">
        <v>204</v>
      </c>
      <c r="G86" s="14" t="s">
        <v>205</v>
      </c>
      <c r="H86" s="94"/>
      <c r="I86" s="75">
        <v>234180.47</v>
      </c>
      <c r="J86" s="75">
        <v>244201.74464853693</v>
      </c>
      <c r="K86" s="76">
        <v>1</v>
      </c>
      <c r="L86" s="87" t="s">
        <v>2717</v>
      </c>
      <c r="M86" s="9"/>
      <c r="N86" s="9"/>
      <c r="O86" s="9"/>
    </row>
    <row r="87" spans="1:15" ht="75" customHeight="1" x14ac:dyDescent="0.3">
      <c r="A87" s="70">
        <f t="shared" si="1"/>
        <v>80</v>
      </c>
      <c r="B87" s="4" t="s">
        <v>92</v>
      </c>
      <c r="C87" s="20" t="s">
        <v>93</v>
      </c>
      <c r="D87" s="82" t="s">
        <v>143</v>
      </c>
      <c r="E87" s="14" t="s">
        <v>144</v>
      </c>
      <c r="F87" s="95" t="s">
        <v>149</v>
      </c>
      <c r="G87" s="88" t="s">
        <v>150</v>
      </c>
      <c r="H87" s="18"/>
      <c r="I87" s="30">
        <v>236450</v>
      </c>
      <c r="J87" s="75">
        <v>236449.99999999994</v>
      </c>
      <c r="K87" s="76">
        <v>2</v>
      </c>
      <c r="L87" s="76" t="s">
        <v>2717</v>
      </c>
    </row>
    <row r="88" spans="1:15" ht="75" customHeight="1" x14ac:dyDescent="0.3">
      <c r="A88" s="70">
        <f t="shared" si="1"/>
        <v>81</v>
      </c>
      <c r="B88" s="4" t="s">
        <v>92</v>
      </c>
      <c r="C88" s="20" t="s">
        <v>93</v>
      </c>
      <c r="D88" s="82" t="s">
        <v>143</v>
      </c>
      <c r="E88" s="14" t="s">
        <v>144</v>
      </c>
      <c r="F88" s="95" t="s">
        <v>147</v>
      </c>
      <c r="G88" s="88" t="s">
        <v>148</v>
      </c>
      <c r="H88" s="18"/>
      <c r="I88" s="30">
        <v>252450</v>
      </c>
      <c r="J88" s="75">
        <v>252450.00000000003</v>
      </c>
      <c r="K88" s="76">
        <v>3</v>
      </c>
      <c r="L88" s="76" t="s">
        <v>2717</v>
      </c>
    </row>
    <row r="89" spans="1:15" ht="75" customHeight="1" x14ac:dyDescent="0.3">
      <c r="A89" s="70">
        <f t="shared" si="1"/>
        <v>82</v>
      </c>
      <c r="B89" s="4" t="s">
        <v>92</v>
      </c>
      <c r="C89" s="20" t="s">
        <v>93</v>
      </c>
      <c r="D89" s="82" t="s">
        <v>202</v>
      </c>
      <c r="E89" s="14" t="s">
        <v>203</v>
      </c>
      <c r="F89" s="93" t="s">
        <v>206</v>
      </c>
      <c r="G89" s="88" t="s">
        <v>207</v>
      </c>
      <c r="H89" s="94"/>
      <c r="I89" s="75">
        <v>255607.43</v>
      </c>
      <c r="J89" s="75">
        <v>266845.30426112248</v>
      </c>
      <c r="K89" s="76">
        <v>4</v>
      </c>
      <c r="L89" s="87" t="s">
        <v>2717</v>
      </c>
      <c r="M89" s="9"/>
      <c r="N89" s="9"/>
      <c r="O89" s="9"/>
    </row>
    <row r="90" spans="1:15" ht="75" customHeight="1" x14ac:dyDescent="0.3">
      <c r="A90" s="70">
        <f t="shared" si="1"/>
        <v>83</v>
      </c>
      <c r="B90" s="4" t="s">
        <v>92</v>
      </c>
      <c r="C90" s="20" t="s">
        <v>93</v>
      </c>
      <c r="D90" s="82" t="s">
        <v>73</v>
      </c>
      <c r="E90" s="14" t="s">
        <v>74</v>
      </c>
      <c r="F90" s="19" t="s">
        <v>94</v>
      </c>
      <c r="G90" s="88" t="s">
        <v>95</v>
      </c>
      <c r="H90" s="75"/>
      <c r="I90" s="75">
        <v>266583.08250000002</v>
      </c>
      <c r="J90" s="75">
        <v>282210.31295662874</v>
      </c>
      <c r="K90" s="76">
        <v>5</v>
      </c>
      <c r="L90" s="76" t="s">
        <v>2717</v>
      </c>
    </row>
    <row r="91" spans="1:15" ht="75" customHeight="1" x14ac:dyDescent="0.3">
      <c r="A91" s="70">
        <f t="shared" si="1"/>
        <v>84</v>
      </c>
      <c r="B91" s="4" t="s">
        <v>92</v>
      </c>
      <c r="C91" s="20" t="s">
        <v>93</v>
      </c>
      <c r="D91" s="82" t="s">
        <v>202</v>
      </c>
      <c r="E91" s="14" t="s">
        <v>203</v>
      </c>
      <c r="F91" s="93" t="s">
        <v>208</v>
      </c>
      <c r="G91" s="88" t="s">
        <v>209</v>
      </c>
      <c r="H91" s="94"/>
      <c r="I91" s="75">
        <v>267159.15999999997</v>
      </c>
      <c r="J91" s="75">
        <v>279061.520304723</v>
      </c>
      <c r="K91" s="76">
        <v>6</v>
      </c>
      <c r="L91" s="86" t="s">
        <v>2717</v>
      </c>
      <c r="M91" s="1"/>
      <c r="N91" s="1"/>
      <c r="O91" s="1"/>
    </row>
    <row r="92" spans="1:15" ht="75" customHeight="1" x14ac:dyDescent="0.3">
      <c r="A92" s="70">
        <f t="shared" si="1"/>
        <v>85</v>
      </c>
      <c r="B92" s="4" t="s">
        <v>92</v>
      </c>
      <c r="C92" s="20" t="s">
        <v>93</v>
      </c>
      <c r="D92" s="82" t="s">
        <v>73</v>
      </c>
      <c r="E92" s="14" t="s">
        <v>74</v>
      </c>
      <c r="F92" s="19" t="s">
        <v>104</v>
      </c>
      <c r="G92" s="88" t="s">
        <v>2678</v>
      </c>
      <c r="H92" s="75"/>
      <c r="I92" s="75">
        <v>269000</v>
      </c>
      <c r="J92" s="75">
        <v>284768.91134055034</v>
      </c>
      <c r="K92" s="76">
        <v>7</v>
      </c>
      <c r="L92" s="76" t="s">
        <v>2717</v>
      </c>
    </row>
    <row r="93" spans="1:15" ht="75" customHeight="1" x14ac:dyDescent="0.3">
      <c r="A93" s="70">
        <f t="shared" si="1"/>
        <v>86</v>
      </c>
      <c r="B93" s="4" t="s">
        <v>92</v>
      </c>
      <c r="C93" s="20" t="s">
        <v>93</v>
      </c>
      <c r="D93" s="82" t="s">
        <v>143</v>
      </c>
      <c r="E93" s="14" t="s">
        <v>144</v>
      </c>
      <c r="F93" s="95" t="s">
        <v>145</v>
      </c>
      <c r="G93" s="88" t="s">
        <v>146</v>
      </c>
      <c r="H93" s="18"/>
      <c r="I93" s="30">
        <v>269850</v>
      </c>
      <c r="J93" s="75">
        <v>269850</v>
      </c>
      <c r="K93" s="76">
        <v>8</v>
      </c>
      <c r="L93" s="76" t="s">
        <v>2717</v>
      </c>
    </row>
    <row r="94" spans="1:15" ht="75" customHeight="1" x14ac:dyDescent="0.3">
      <c r="A94" s="70">
        <f t="shared" si="1"/>
        <v>87</v>
      </c>
      <c r="B94" s="4" t="s">
        <v>92</v>
      </c>
      <c r="C94" s="20" t="s">
        <v>93</v>
      </c>
      <c r="D94" s="82" t="s">
        <v>73</v>
      </c>
      <c r="E94" s="14" t="s">
        <v>74</v>
      </c>
      <c r="F94" s="19" t="s">
        <v>99</v>
      </c>
      <c r="G94" s="88" t="s">
        <v>2679</v>
      </c>
      <c r="H94" s="75"/>
      <c r="I94" s="75">
        <v>272662.58250000002</v>
      </c>
      <c r="J94" s="75">
        <v>288646.19621497398</v>
      </c>
      <c r="K94" s="76">
        <v>9</v>
      </c>
      <c r="L94" s="76" t="s">
        <v>2717</v>
      </c>
    </row>
    <row r="95" spans="1:15" ht="75" customHeight="1" x14ac:dyDescent="0.3">
      <c r="A95" s="70">
        <f t="shared" si="1"/>
        <v>88</v>
      </c>
      <c r="B95" s="4" t="s">
        <v>92</v>
      </c>
      <c r="C95" s="20" t="s">
        <v>93</v>
      </c>
      <c r="D95" s="82" t="s">
        <v>202</v>
      </c>
      <c r="E95" s="14" t="s">
        <v>203</v>
      </c>
      <c r="F95" s="93" t="s">
        <v>210</v>
      </c>
      <c r="G95" s="88" t="s">
        <v>211</v>
      </c>
      <c r="H95" s="94"/>
      <c r="I95" s="75">
        <v>288579.82</v>
      </c>
      <c r="J95" s="75">
        <v>301436.50436115806</v>
      </c>
      <c r="K95" s="76">
        <v>10</v>
      </c>
      <c r="L95" s="86" t="s">
        <v>2717</v>
      </c>
      <c r="M95" s="1"/>
      <c r="N95" s="1"/>
      <c r="O95" s="1"/>
    </row>
    <row r="96" spans="1:15" ht="75" customHeight="1" x14ac:dyDescent="0.3">
      <c r="A96" s="70">
        <f t="shared" si="1"/>
        <v>89</v>
      </c>
      <c r="B96" s="4" t="s">
        <v>92</v>
      </c>
      <c r="C96" s="20" t="s">
        <v>93</v>
      </c>
      <c r="D96" s="82" t="s">
        <v>73</v>
      </c>
      <c r="E96" s="14" t="s">
        <v>74</v>
      </c>
      <c r="F96" s="19" t="s">
        <v>96</v>
      </c>
      <c r="G96" s="88" t="s">
        <v>2679</v>
      </c>
      <c r="H96" s="75"/>
      <c r="I96" s="75">
        <v>293452.58250000002</v>
      </c>
      <c r="J96" s="75">
        <v>310654.91616579198</v>
      </c>
      <c r="K96" s="76">
        <v>11</v>
      </c>
      <c r="L96" s="76" t="s">
        <v>2717</v>
      </c>
    </row>
    <row r="97" spans="1:441" ht="75" customHeight="1" x14ac:dyDescent="0.3">
      <c r="A97" s="70">
        <f t="shared" si="1"/>
        <v>90</v>
      </c>
      <c r="B97" s="4" t="s">
        <v>92</v>
      </c>
      <c r="C97" s="20" t="s">
        <v>93</v>
      </c>
      <c r="D97" s="82" t="s">
        <v>73</v>
      </c>
      <c r="E97" s="14" t="s">
        <v>74</v>
      </c>
      <c r="F97" s="19" t="s">
        <v>96</v>
      </c>
      <c r="G97" s="88" t="s">
        <v>2679</v>
      </c>
      <c r="H97" s="75"/>
      <c r="I97" s="75">
        <v>293452.58250000002</v>
      </c>
      <c r="J97" s="75">
        <v>310654.91616579198</v>
      </c>
      <c r="K97" s="76">
        <v>12</v>
      </c>
      <c r="L97" s="76" t="s">
        <v>2717</v>
      </c>
    </row>
    <row r="98" spans="1:441" ht="75" customHeight="1" x14ac:dyDescent="0.3">
      <c r="A98" s="70">
        <f t="shared" si="1"/>
        <v>91</v>
      </c>
      <c r="B98" s="4" t="s">
        <v>92</v>
      </c>
      <c r="C98" s="20" t="s">
        <v>93</v>
      </c>
      <c r="D98" s="82" t="s">
        <v>73</v>
      </c>
      <c r="E98" s="14" t="s">
        <v>74</v>
      </c>
      <c r="F98" s="19" t="s">
        <v>97</v>
      </c>
      <c r="G98" s="88" t="s">
        <v>98</v>
      </c>
      <c r="H98" s="75"/>
      <c r="I98" s="75">
        <v>298083.08250000002</v>
      </c>
      <c r="J98" s="75">
        <v>315556.85833665601</v>
      </c>
      <c r="K98" s="76">
        <v>13</v>
      </c>
      <c r="L98" s="76" t="s">
        <v>2717</v>
      </c>
    </row>
    <row r="99" spans="1:441" ht="75" customHeight="1" x14ac:dyDescent="0.3">
      <c r="A99" s="70">
        <f t="shared" si="1"/>
        <v>92</v>
      </c>
      <c r="B99" s="4" t="s">
        <v>92</v>
      </c>
      <c r="C99" s="20" t="s">
        <v>93</v>
      </c>
      <c r="D99" s="82" t="s">
        <v>73</v>
      </c>
      <c r="E99" s="14" t="s">
        <v>74</v>
      </c>
      <c r="F99" s="19" t="s">
        <v>105</v>
      </c>
      <c r="G99" s="88" t="s">
        <v>2677</v>
      </c>
      <c r="H99" s="75"/>
      <c r="I99" s="75">
        <v>299900</v>
      </c>
      <c r="J99" s="75">
        <v>317480.28442762472</v>
      </c>
      <c r="K99" s="76">
        <v>14</v>
      </c>
      <c r="L99" s="76" t="s">
        <v>2717</v>
      </c>
    </row>
    <row r="100" spans="1:441" ht="75" customHeight="1" x14ac:dyDescent="0.3">
      <c r="A100" s="70">
        <f t="shared" si="1"/>
        <v>93</v>
      </c>
      <c r="B100" s="4" t="s">
        <v>92</v>
      </c>
      <c r="C100" s="20" t="s">
        <v>93</v>
      </c>
      <c r="D100" s="82" t="s">
        <v>73</v>
      </c>
      <c r="E100" s="14" t="s">
        <v>74</v>
      </c>
      <c r="F100" s="19" t="s">
        <v>100</v>
      </c>
      <c r="G100" s="88" t="s">
        <v>101</v>
      </c>
      <c r="H100" s="75"/>
      <c r="I100" s="75">
        <v>300623.40000000002</v>
      </c>
      <c r="J100" s="75">
        <v>318246.09048882837</v>
      </c>
      <c r="K100" s="76">
        <v>15</v>
      </c>
      <c r="L100" s="76" t="s">
        <v>2716</v>
      </c>
    </row>
    <row r="101" spans="1:441" ht="75" customHeight="1" x14ac:dyDescent="0.3">
      <c r="A101" s="70">
        <f t="shared" si="1"/>
        <v>94</v>
      </c>
      <c r="B101" s="4" t="s">
        <v>92</v>
      </c>
      <c r="C101" s="20" t="s">
        <v>93</v>
      </c>
      <c r="D101" s="82" t="s">
        <v>73</v>
      </c>
      <c r="E101" s="14" t="s">
        <v>74</v>
      </c>
      <c r="F101" s="19" t="s">
        <v>102</v>
      </c>
      <c r="G101" s="88" t="s">
        <v>103</v>
      </c>
      <c r="H101" s="75"/>
      <c r="I101" s="75">
        <v>315323.40000000002</v>
      </c>
      <c r="J101" s="75">
        <v>333807.81166617438</v>
      </c>
      <c r="K101" s="76">
        <v>17</v>
      </c>
      <c r="L101" s="76" t="s">
        <v>2717</v>
      </c>
    </row>
    <row r="102" spans="1:441" ht="75" customHeight="1" x14ac:dyDescent="0.3">
      <c r="A102" s="70">
        <f t="shared" si="1"/>
        <v>95</v>
      </c>
      <c r="B102" s="4" t="s">
        <v>92</v>
      </c>
      <c r="C102" s="20" t="s">
        <v>93</v>
      </c>
      <c r="D102" s="82" t="s">
        <v>143</v>
      </c>
      <c r="E102" s="14" t="s">
        <v>144</v>
      </c>
      <c r="F102" s="95" t="s">
        <v>167</v>
      </c>
      <c r="G102" s="88" t="s">
        <v>168</v>
      </c>
      <c r="H102" s="18"/>
      <c r="I102" s="30">
        <v>320850</v>
      </c>
      <c r="J102" s="75">
        <v>320850</v>
      </c>
      <c r="K102" s="76">
        <v>18</v>
      </c>
      <c r="L102" s="87" t="s">
        <v>2717</v>
      </c>
      <c r="M102" s="9"/>
      <c r="N102" s="9"/>
      <c r="O102" s="9"/>
    </row>
    <row r="103" spans="1:441" ht="75" customHeight="1" x14ac:dyDescent="0.3">
      <c r="A103" s="70">
        <f t="shared" si="1"/>
        <v>96</v>
      </c>
      <c r="B103" s="4" t="s">
        <v>92</v>
      </c>
      <c r="C103" s="20" t="s">
        <v>93</v>
      </c>
      <c r="D103" s="59" t="s">
        <v>110</v>
      </c>
      <c r="E103" s="79" t="s">
        <v>118</v>
      </c>
      <c r="F103" s="79" t="s">
        <v>119</v>
      </c>
      <c r="G103" s="79" t="s">
        <v>120</v>
      </c>
      <c r="H103" s="96"/>
      <c r="I103" s="96">
        <v>325900</v>
      </c>
      <c r="J103" s="75">
        <v>372900.01389129605</v>
      </c>
      <c r="K103" s="76">
        <v>19</v>
      </c>
      <c r="L103" s="76" t="s">
        <v>2717</v>
      </c>
    </row>
    <row r="104" spans="1:441" ht="75" customHeight="1" x14ac:dyDescent="0.3">
      <c r="A104" s="70">
        <f t="shared" si="1"/>
        <v>97</v>
      </c>
      <c r="B104" s="4" t="s">
        <v>92</v>
      </c>
      <c r="C104" s="20" t="s">
        <v>93</v>
      </c>
      <c r="D104" s="59" t="s">
        <v>110</v>
      </c>
      <c r="E104" s="79" t="s">
        <v>113</v>
      </c>
      <c r="F104" s="79" t="s">
        <v>114</v>
      </c>
      <c r="G104" s="79" t="s">
        <v>115</v>
      </c>
      <c r="H104" s="96"/>
      <c r="I104" s="96">
        <v>329900</v>
      </c>
      <c r="J104" s="75">
        <v>377476.87813052646</v>
      </c>
      <c r="K104" s="76">
        <v>20</v>
      </c>
      <c r="L104" s="76" t="s">
        <v>2717</v>
      </c>
    </row>
    <row r="105" spans="1:441" ht="75" customHeight="1" x14ac:dyDescent="0.3">
      <c r="A105" s="70">
        <f t="shared" si="1"/>
        <v>98</v>
      </c>
      <c r="B105" s="4" t="s">
        <v>92</v>
      </c>
      <c r="C105" s="20" t="s">
        <v>93</v>
      </c>
      <c r="D105" s="58" t="s">
        <v>273</v>
      </c>
      <c r="E105" s="14" t="s">
        <v>274</v>
      </c>
      <c r="F105" s="19" t="s">
        <v>283</v>
      </c>
      <c r="G105" s="88" t="s">
        <v>279</v>
      </c>
      <c r="H105" s="97"/>
      <c r="I105" s="75">
        <v>342100</v>
      </c>
      <c r="J105" s="75">
        <v>357748.08344939013</v>
      </c>
      <c r="K105" s="76">
        <v>21</v>
      </c>
      <c r="L105" s="76" t="s">
        <v>2717</v>
      </c>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5"/>
      <c r="BP105" s="65"/>
      <c r="BQ105" s="65"/>
      <c r="BR105" s="65"/>
      <c r="BS105" s="65"/>
      <c r="BT105" s="65"/>
      <c r="BU105" s="65"/>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c r="CW105" s="65"/>
      <c r="CX105" s="65"/>
      <c r="CY105" s="65"/>
      <c r="CZ105" s="65"/>
      <c r="DA105" s="65"/>
      <c r="DB105" s="65"/>
      <c r="DC105" s="65"/>
      <c r="DD105" s="65"/>
      <c r="DE105" s="65"/>
      <c r="DF105" s="65"/>
      <c r="DG105" s="65"/>
      <c r="DH105" s="65"/>
      <c r="DI105" s="65"/>
      <c r="DJ105" s="65"/>
      <c r="DK105" s="65"/>
      <c r="DL105" s="65"/>
      <c r="DM105" s="65"/>
      <c r="DN105" s="65"/>
      <c r="DO105" s="65"/>
      <c r="DP105" s="65"/>
      <c r="DQ105" s="65"/>
      <c r="DR105" s="65"/>
      <c r="DS105" s="65"/>
      <c r="DT105" s="65"/>
      <c r="DU105" s="65"/>
      <c r="DV105" s="65"/>
      <c r="DW105" s="65"/>
      <c r="DX105" s="65"/>
      <c r="DY105" s="65"/>
      <c r="DZ105" s="65"/>
      <c r="EA105" s="65"/>
      <c r="EB105" s="65"/>
      <c r="EC105" s="65"/>
      <c r="ED105" s="65"/>
      <c r="EE105" s="65"/>
      <c r="EF105" s="65"/>
      <c r="EG105" s="65"/>
      <c r="EH105" s="65"/>
      <c r="EI105" s="65"/>
      <c r="EJ105" s="65"/>
      <c r="EK105" s="65"/>
      <c r="EL105" s="65"/>
      <c r="EM105" s="65"/>
      <c r="EN105" s="65"/>
      <c r="EO105" s="65"/>
      <c r="EP105" s="65"/>
      <c r="EQ105" s="65"/>
      <c r="ER105" s="65"/>
      <c r="ES105" s="65"/>
      <c r="ET105" s="65"/>
      <c r="EU105" s="65"/>
      <c r="EV105" s="65"/>
      <c r="EW105" s="65"/>
      <c r="EX105" s="65"/>
      <c r="EY105" s="65"/>
      <c r="EZ105" s="65"/>
      <c r="FA105" s="65"/>
      <c r="FB105" s="65"/>
      <c r="FC105" s="65"/>
      <c r="FD105" s="65"/>
      <c r="FE105" s="65"/>
      <c r="FF105" s="65"/>
      <c r="FG105" s="65"/>
      <c r="FH105" s="65"/>
      <c r="FI105" s="65"/>
      <c r="FJ105" s="65"/>
      <c r="FK105" s="65"/>
      <c r="FL105" s="65"/>
      <c r="FM105" s="65"/>
      <c r="FN105" s="65"/>
      <c r="FO105" s="65"/>
      <c r="FP105" s="65"/>
      <c r="FQ105" s="65"/>
      <c r="FR105" s="65"/>
      <c r="FS105" s="65"/>
      <c r="FT105" s="65"/>
      <c r="FU105" s="65"/>
      <c r="FV105" s="65"/>
      <c r="FW105" s="65"/>
      <c r="FX105" s="65"/>
      <c r="FY105" s="65"/>
      <c r="FZ105" s="65"/>
      <c r="GA105" s="65"/>
      <c r="GB105" s="65"/>
      <c r="GC105" s="65"/>
      <c r="GD105" s="65"/>
      <c r="GE105" s="65"/>
      <c r="GF105" s="65"/>
      <c r="GG105" s="65"/>
      <c r="GH105" s="65"/>
      <c r="GI105" s="65"/>
      <c r="GJ105" s="65"/>
      <c r="GK105" s="65"/>
      <c r="GL105" s="65"/>
      <c r="GM105" s="65"/>
      <c r="GN105" s="65"/>
      <c r="GO105" s="65"/>
      <c r="GP105" s="65"/>
      <c r="GQ105" s="65"/>
      <c r="GR105" s="65"/>
      <c r="GS105" s="65"/>
      <c r="GT105" s="65"/>
      <c r="GU105" s="65"/>
      <c r="GV105" s="65"/>
      <c r="GW105" s="65"/>
      <c r="GX105" s="65"/>
      <c r="GY105" s="65"/>
      <c r="GZ105" s="65"/>
      <c r="HA105" s="65"/>
      <c r="HB105" s="65"/>
      <c r="HC105" s="65"/>
      <c r="HD105" s="65"/>
      <c r="HE105" s="65"/>
      <c r="HF105" s="65"/>
      <c r="HG105" s="65"/>
      <c r="HH105" s="65"/>
      <c r="HI105" s="65"/>
      <c r="HJ105" s="65"/>
      <c r="HK105" s="65"/>
      <c r="HL105" s="65"/>
      <c r="HM105" s="65"/>
      <c r="HN105" s="65"/>
      <c r="HO105" s="65"/>
      <c r="HP105" s="65"/>
      <c r="HQ105" s="65"/>
      <c r="HR105" s="65"/>
      <c r="HS105" s="65"/>
      <c r="HT105" s="65"/>
      <c r="HU105" s="65"/>
      <c r="HV105" s="65"/>
      <c r="HW105" s="65"/>
      <c r="HX105" s="65"/>
      <c r="HY105" s="65"/>
      <c r="HZ105" s="65"/>
      <c r="IA105" s="65"/>
      <c r="IB105" s="65"/>
      <c r="IC105" s="65"/>
      <c r="ID105" s="65"/>
      <c r="IE105" s="65"/>
      <c r="IF105" s="65"/>
      <c r="IG105" s="65"/>
      <c r="IH105" s="65"/>
      <c r="II105" s="65"/>
      <c r="IJ105" s="65"/>
      <c r="IK105" s="65"/>
      <c r="IL105" s="65"/>
      <c r="IM105" s="65"/>
      <c r="IN105" s="65"/>
      <c r="IO105" s="65"/>
      <c r="IP105" s="65"/>
      <c r="IQ105" s="65"/>
      <c r="IR105" s="65"/>
      <c r="IS105" s="65"/>
      <c r="IT105" s="65"/>
      <c r="IU105" s="65"/>
      <c r="IV105" s="65"/>
      <c r="IW105" s="65"/>
      <c r="IX105" s="65"/>
      <c r="IY105" s="65"/>
      <c r="IZ105" s="65"/>
      <c r="JA105" s="65"/>
      <c r="JB105" s="65"/>
      <c r="JC105" s="65"/>
      <c r="JD105" s="65"/>
      <c r="JE105" s="65"/>
      <c r="JF105" s="65"/>
      <c r="JG105" s="65"/>
      <c r="JH105" s="65"/>
      <c r="JI105" s="65"/>
      <c r="JJ105" s="65"/>
      <c r="JK105" s="65"/>
      <c r="JL105" s="65"/>
      <c r="JM105" s="65"/>
      <c r="JN105" s="65"/>
      <c r="JO105" s="65"/>
      <c r="JP105" s="65"/>
      <c r="JQ105" s="65"/>
      <c r="JR105" s="65"/>
      <c r="JS105" s="65"/>
      <c r="JT105" s="65"/>
      <c r="JU105" s="65"/>
      <c r="JV105" s="65"/>
      <c r="JW105" s="65"/>
      <c r="JX105" s="65"/>
      <c r="JY105" s="65"/>
      <c r="JZ105" s="65"/>
      <c r="KA105" s="65"/>
      <c r="KB105" s="65"/>
      <c r="KC105" s="65"/>
      <c r="KD105" s="65"/>
      <c r="KE105" s="65"/>
      <c r="KF105" s="65"/>
      <c r="KG105" s="65"/>
      <c r="KH105" s="65"/>
      <c r="KI105" s="65"/>
      <c r="KJ105" s="65"/>
      <c r="KK105" s="65"/>
      <c r="KL105" s="65"/>
      <c r="KM105" s="65"/>
      <c r="KN105" s="65"/>
      <c r="KO105" s="65"/>
      <c r="KP105" s="65"/>
      <c r="KQ105" s="65"/>
      <c r="KR105" s="65"/>
      <c r="KS105" s="65"/>
      <c r="KT105" s="65"/>
      <c r="KU105" s="65"/>
      <c r="KV105" s="65"/>
      <c r="KW105" s="65"/>
      <c r="KX105" s="65"/>
      <c r="KY105" s="65"/>
      <c r="KZ105" s="65"/>
      <c r="LA105" s="65"/>
      <c r="LB105" s="65"/>
      <c r="LC105" s="65"/>
      <c r="LD105" s="65"/>
      <c r="LE105" s="65"/>
      <c r="LF105" s="65"/>
      <c r="LG105" s="65"/>
      <c r="LH105" s="65"/>
      <c r="LI105" s="65"/>
      <c r="LJ105" s="65"/>
      <c r="LK105" s="65"/>
      <c r="LL105" s="65"/>
      <c r="LM105" s="65"/>
      <c r="LN105" s="65"/>
      <c r="LO105" s="65"/>
      <c r="LP105" s="65"/>
      <c r="LQ105" s="65"/>
      <c r="LR105" s="65"/>
      <c r="LS105" s="65"/>
      <c r="LT105" s="65"/>
      <c r="LU105" s="65"/>
      <c r="LV105" s="65"/>
      <c r="LW105" s="65"/>
      <c r="LX105" s="65"/>
      <c r="LY105" s="65"/>
      <c r="LZ105" s="65"/>
      <c r="MA105" s="65"/>
      <c r="MB105" s="65"/>
      <c r="MC105" s="65"/>
      <c r="MD105" s="65"/>
      <c r="ME105" s="65"/>
      <c r="MF105" s="65"/>
      <c r="MG105" s="65"/>
      <c r="MH105" s="65"/>
      <c r="MI105" s="65"/>
      <c r="MJ105" s="65"/>
      <c r="MK105" s="65"/>
      <c r="ML105" s="65"/>
      <c r="MM105" s="65"/>
      <c r="MN105" s="65"/>
      <c r="MO105" s="65"/>
      <c r="MP105" s="65"/>
      <c r="MQ105" s="65"/>
      <c r="MR105" s="65"/>
      <c r="MS105" s="65"/>
      <c r="MT105" s="65"/>
      <c r="MU105" s="65"/>
      <c r="MV105" s="65"/>
      <c r="MW105" s="65"/>
      <c r="MX105" s="65"/>
      <c r="MY105" s="65"/>
      <c r="MZ105" s="65"/>
      <c r="NA105" s="65"/>
      <c r="NB105" s="65"/>
      <c r="NC105" s="65"/>
      <c r="ND105" s="65"/>
      <c r="NE105" s="65"/>
      <c r="NF105" s="65"/>
      <c r="NG105" s="65"/>
      <c r="NH105" s="65"/>
      <c r="NI105" s="65"/>
      <c r="NJ105" s="65"/>
      <c r="NK105" s="65"/>
      <c r="NL105" s="65"/>
      <c r="NM105" s="65"/>
      <c r="NN105" s="65"/>
      <c r="NO105" s="65"/>
      <c r="NP105" s="65"/>
      <c r="NQ105" s="65"/>
      <c r="NR105" s="65"/>
      <c r="NS105" s="65"/>
      <c r="NT105" s="65"/>
      <c r="NU105" s="65"/>
      <c r="NV105" s="65"/>
      <c r="NW105" s="65"/>
      <c r="NX105" s="65"/>
      <c r="NY105" s="65"/>
      <c r="NZ105" s="65"/>
      <c r="OA105" s="65"/>
      <c r="OB105" s="65"/>
      <c r="OC105" s="65"/>
      <c r="OD105" s="65"/>
      <c r="OE105" s="65"/>
      <c r="OF105" s="65"/>
      <c r="OG105" s="65"/>
      <c r="OH105" s="65"/>
      <c r="OI105" s="65"/>
      <c r="OJ105" s="65"/>
      <c r="OK105" s="65"/>
      <c r="OL105" s="65"/>
      <c r="OM105" s="65"/>
      <c r="ON105" s="65"/>
      <c r="OO105" s="65"/>
      <c r="OP105" s="65"/>
      <c r="OQ105" s="65"/>
      <c r="OR105" s="65"/>
      <c r="OS105" s="65"/>
      <c r="OT105" s="65"/>
      <c r="OU105" s="65"/>
      <c r="OV105" s="65"/>
      <c r="OW105" s="65"/>
      <c r="OX105" s="65"/>
      <c r="OY105" s="65"/>
      <c r="OZ105" s="65"/>
      <c r="PA105" s="65"/>
      <c r="PB105" s="65"/>
      <c r="PC105" s="65"/>
      <c r="PD105" s="65"/>
      <c r="PE105" s="65"/>
      <c r="PF105" s="65"/>
      <c r="PG105" s="65"/>
      <c r="PH105" s="65"/>
      <c r="PI105" s="65"/>
      <c r="PJ105" s="65"/>
      <c r="PK105" s="65"/>
      <c r="PL105" s="65"/>
      <c r="PM105" s="65"/>
      <c r="PN105" s="65"/>
      <c r="PO105" s="65"/>
      <c r="PP105" s="65"/>
      <c r="PQ105" s="65"/>
      <c r="PR105" s="65"/>
      <c r="PS105" s="65"/>
      <c r="PT105" s="65"/>
      <c r="PU105" s="65"/>
      <c r="PV105" s="65"/>
      <c r="PW105" s="65"/>
      <c r="PX105" s="65"/>
      <c r="PY105" s="65"/>
    </row>
    <row r="106" spans="1:441" ht="75" customHeight="1" x14ac:dyDescent="0.3">
      <c r="A106" s="70">
        <f t="shared" si="1"/>
        <v>99</v>
      </c>
      <c r="B106" s="4" t="s">
        <v>92</v>
      </c>
      <c r="C106" s="20" t="s">
        <v>93</v>
      </c>
      <c r="D106" s="82" t="s">
        <v>143</v>
      </c>
      <c r="E106" s="14" t="s">
        <v>144</v>
      </c>
      <c r="F106" s="95" t="s">
        <v>169</v>
      </c>
      <c r="G106" s="88" t="s">
        <v>170</v>
      </c>
      <c r="H106" s="18"/>
      <c r="I106" s="30">
        <v>354850</v>
      </c>
      <c r="J106" s="75">
        <v>354849.99999999994</v>
      </c>
      <c r="K106" s="76">
        <v>22</v>
      </c>
      <c r="L106" s="87" t="s">
        <v>2717</v>
      </c>
      <c r="M106" s="9"/>
      <c r="N106" s="9"/>
      <c r="O106" s="9"/>
    </row>
    <row r="107" spans="1:441" ht="75" customHeight="1" x14ac:dyDescent="0.3">
      <c r="A107" s="70">
        <f t="shared" si="1"/>
        <v>100</v>
      </c>
      <c r="B107" s="4" t="s">
        <v>92</v>
      </c>
      <c r="C107" s="20" t="s">
        <v>93</v>
      </c>
      <c r="D107" s="59" t="s">
        <v>110</v>
      </c>
      <c r="E107" s="79" t="s">
        <v>118</v>
      </c>
      <c r="F107" s="79" t="s">
        <v>121</v>
      </c>
      <c r="G107" s="79" t="s">
        <v>122</v>
      </c>
      <c r="H107" s="96"/>
      <c r="I107" s="96">
        <v>356900</v>
      </c>
      <c r="J107" s="75">
        <v>408370.71174533153</v>
      </c>
      <c r="K107" s="76">
        <v>23</v>
      </c>
      <c r="L107" s="76" t="s">
        <v>2717</v>
      </c>
    </row>
    <row r="108" spans="1:441" ht="75" customHeight="1" x14ac:dyDescent="0.3">
      <c r="A108" s="70">
        <f t="shared" si="1"/>
        <v>101</v>
      </c>
      <c r="B108" s="4" t="s">
        <v>92</v>
      </c>
      <c r="C108" s="20" t="s">
        <v>93</v>
      </c>
      <c r="D108" s="58" t="s">
        <v>273</v>
      </c>
      <c r="E108" s="14" t="s">
        <v>274</v>
      </c>
      <c r="F108" s="19" t="s">
        <v>284</v>
      </c>
      <c r="G108" s="88" t="s">
        <v>280</v>
      </c>
      <c r="H108" s="97"/>
      <c r="I108" s="75">
        <v>362500</v>
      </c>
      <c r="J108" s="75">
        <v>378289.10927514744</v>
      </c>
      <c r="K108" s="76">
        <v>24</v>
      </c>
      <c r="L108" s="76" t="s">
        <v>2717</v>
      </c>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c r="BL108" s="65"/>
      <c r="BM108" s="65"/>
      <c r="BN108" s="65"/>
      <c r="BO108" s="65"/>
      <c r="BP108" s="65"/>
      <c r="BQ108" s="65"/>
      <c r="BR108" s="65"/>
      <c r="BS108" s="65"/>
      <c r="BT108" s="65"/>
      <c r="BU108" s="65"/>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c r="CU108" s="65"/>
      <c r="CV108" s="65"/>
      <c r="CW108" s="65"/>
      <c r="CX108" s="65"/>
      <c r="CY108" s="65"/>
      <c r="CZ108" s="65"/>
      <c r="DA108" s="65"/>
      <c r="DB108" s="65"/>
      <c r="DC108" s="65"/>
      <c r="DD108" s="65"/>
      <c r="DE108" s="65"/>
      <c r="DF108" s="65"/>
      <c r="DG108" s="65"/>
      <c r="DH108" s="65"/>
      <c r="DI108" s="65"/>
      <c r="DJ108" s="65"/>
      <c r="DK108" s="65"/>
      <c r="DL108" s="65"/>
      <c r="DM108" s="65"/>
      <c r="DN108" s="65"/>
      <c r="DO108" s="65"/>
      <c r="DP108" s="65"/>
      <c r="DQ108" s="65"/>
      <c r="DR108" s="65"/>
      <c r="DS108" s="65"/>
      <c r="DT108" s="65"/>
      <c r="DU108" s="65"/>
      <c r="DV108" s="65"/>
      <c r="DW108" s="65"/>
      <c r="DX108" s="65"/>
      <c r="DY108" s="65"/>
      <c r="DZ108" s="65"/>
      <c r="EA108" s="65"/>
      <c r="EB108" s="65"/>
      <c r="EC108" s="65"/>
      <c r="ED108" s="65"/>
      <c r="EE108" s="65"/>
      <c r="EF108" s="65"/>
      <c r="EG108" s="65"/>
      <c r="EH108" s="65"/>
      <c r="EI108" s="65"/>
      <c r="EJ108" s="65"/>
      <c r="EK108" s="65"/>
      <c r="EL108" s="65"/>
      <c r="EM108" s="65"/>
      <c r="EN108" s="65"/>
      <c r="EO108" s="65"/>
      <c r="EP108" s="65"/>
      <c r="EQ108" s="65"/>
      <c r="ER108" s="65"/>
      <c r="ES108" s="65"/>
      <c r="ET108" s="65"/>
      <c r="EU108" s="65"/>
      <c r="EV108" s="65"/>
      <c r="EW108" s="65"/>
      <c r="EX108" s="65"/>
      <c r="EY108" s="65"/>
      <c r="EZ108" s="65"/>
      <c r="FA108" s="65"/>
      <c r="FB108" s="65"/>
      <c r="FC108" s="65"/>
      <c r="FD108" s="65"/>
      <c r="FE108" s="65"/>
      <c r="FF108" s="65"/>
      <c r="FG108" s="65"/>
      <c r="FH108" s="65"/>
      <c r="FI108" s="65"/>
      <c r="FJ108" s="65"/>
      <c r="FK108" s="65"/>
      <c r="FL108" s="65"/>
      <c r="FM108" s="65"/>
      <c r="FN108" s="65"/>
      <c r="FO108" s="65"/>
      <c r="FP108" s="65"/>
      <c r="FQ108" s="65"/>
      <c r="FR108" s="65"/>
      <c r="FS108" s="65"/>
      <c r="FT108" s="65"/>
      <c r="FU108" s="65"/>
      <c r="FV108" s="65"/>
      <c r="FW108" s="65"/>
      <c r="FX108" s="65"/>
      <c r="FY108" s="65"/>
      <c r="FZ108" s="65"/>
      <c r="GA108" s="65"/>
      <c r="GB108" s="65"/>
      <c r="GC108" s="65"/>
      <c r="GD108" s="65"/>
      <c r="GE108" s="65"/>
      <c r="GF108" s="65"/>
      <c r="GG108" s="65"/>
      <c r="GH108" s="65"/>
      <c r="GI108" s="65"/>
      <c r="GJ108" s="65"/>
      <c r="GK108" s="65"/>
      <c r="GL108" s="65"/>
      <c r="GM108" s="65"/>
      <c r="GN108" s="65"/>
      <c r="GO108" s="65"/>
      <c r="GP108" s="65"/>
      <c r="GQ108" s="65"/>
      <c r="GR108" s="65"/>
      <c r="GS108" s="65"/>
      <c r="GT108" s="65"/>
      <c r="GU108" s="65"/>
      <c r="GV108" s="65"/>
      <c r="GW108" s="65"/>
      <c r="GX108" s="65"/>
      <c r="GY108" s="65"/>
      <c r="GZ108" s="65"/>
      <c r="HA108" s="65"/>
      <c r="HB108" s="65"/>
      <c r="HC108" s="65"/>
      <c r="HD108" s="65"/>
      <c r="HE108" s="65"/>
      <c r="HF108" s="65"/>
      <c r="HG108" s="65"/>
      <c r="HH108" s="65"/>
      <c r="HI108" s="65"/>
      <c r="HJ108" s="65"/>
      <c r="HK108" s="65"/>
      <c r="HL108" s="65"/>
      <c r="HM108" s="65"/>
      <c r="HN108" s="65"/>
      <c r="HO108" s="65"/>
      <c r="HP108" s="65"/>
      <c r="HQ108" s="65"/>
      <c r="HR108" s="65"/>
      <c r="HS108" s="65"/>
      <c r="HT108" s="65"/>
      <c r="HU108" s="65"/>
      <c r="HV108" s="65"/>
      <c r="HW108" s="65"/>
      <c r="HX108" s="65"/>
      <c r="HY108" s="65"/>
      <c r="HZ108" s="65"/>
      <c r="IA108" s="65"/>
      <c r="IB108" s="65"/>
      <c r="IC108" s="65"/>
      <c r="ID108" s="65"/>
      <c r="IE108" s="65"/>
      <c r="IF108" s="65"/>
      <c r="IG108" s="65"/>
      <c r="IH108" s="65"/>
      <c r="II108" s="65"/>
      <c r="IJ108" s="65"/>
      <c r="IK108" s="65"/>
      <c r="IL108" s="65"/>
      <c r="IM108" s="65"/>
      <c r="IN108" s="65"/>
      <c r="IO108" s="65"/>
      <c r="IP108" s="65"/>
      <c r="IQ108" s="65"/>
      <c r="IR108" s="65"/>
      <c r="IS108" s="65"/>
      <c r="IT108" s="65"/>
      <c r="IU108" s="65"/>
      <c r="IV108" s="65"/>
      <c r="IW108" s="65"/>
      <c r="IX108" s="65"/>
      <c r="IY108" s="65"/>
      <c r="IZ108" s="65"/>
      <c r="JA108" s="65"/>
      <c r="JB108" s="65"/>
      <c r="JC108" s="65"/>
      <c r="JD108" s="65"/>
      <c r="JE108" s="65"/>
      <c r="JF108" s="65"/>
      <c r="JG108" s="65"/>
      <c r="JH108" s="65"/>
      <c r="JI108" s="65"/>
      <c r="JJ108" s="65"/>
      <c r="JK108" s="65"/>
      <c r="JL108" s="65"/>
      <c r="JM108" s="65"/>
      <c r="JN108" s="65"/>
      <c r="JO108" s="65"/>
      <c r="JP108" s="65"/>
      <c r="JQ108" s="65"/>
      <c r="JR108" s="65"/>
      <c r="JS108" s="65"/>
      <c r="JT108" s="65"/>
      <c r="JU108" s="65"/>
      <c r="JV108" s="65"/>
      <c r="JW108" s="65"/>
      <c r="JX108" s="65"/>
      <c r="JY108" s="65"/>
      <c r="JZ108" s="65"/>
      <c r="KA108" s="65"/>
      <c r="KB108" s="65"/>
      <c r="KC108" s="65"/>
      <c r="KD108" s="65"/>
      <c r="KE108" s="65"/>
      <c r="KF108" s="65"/>
      <c r="KG108" s="65"/>
      <c r="KH108" s="65"/>
      <c r="KI108" s="65"/>
      <c r="KJ108" s="65"/>
      <c r="KK108" s="65"/>
      <c r="KL108" s="65"/>
      <c r="KM108" s="65"/>
      <c r="KN108" s="65"/>
      <c r="KO108" s="65"/>
      <c r="KP108" s="65"/>
      <c r="KQ108" s="65"/>
      <c r="KR108" s="65"/>
      <c r="KS108" s="65"/>
      <c r="KT108" s="65"/>
      <c r="KU108" s="65"/>
      <c r="KV108" s="65"/>
      <c r="KW108" s="65"/>
      <c r="KX108" s="65"/>
      <c r="KY108" s="65"/>
      <c r="KZ108" s="65"/>
      <c r="LA108" s="65"/>
      <c r="LB108" s="65"/>
      <c r="LC108" s="65"/>
      <c r="LD108" s="65"/>
      <c r="LE108" s="65"/>
      <c r="LF108" s="65"/>
      <c r="LG108" s="65"/>
      <c r="LH108" s="65"/>
      <c r="LI108" s="65"/>
      <c r="LJ108" s="65"/>
      <c r="LK108" s="65"/>
      <c r="LL108" s="65"/>
      <c r="LM108" s="65"/>
      <c r="LN108" s="65"/>
      <c r="LO108" s="65"/>
      <c r="LP108" s="65"/>
      <c r="LQ108" s="65"/>
      <c r="LR108" s="65"/>
      <c r="LS108" s="65"/>
      <c r="LT108" s="65"/>
      <c r="LU108" s="65"/>
      <c r="LV108" s="65"/>
      <c r="LW108" s="65"/>
      <c r="LX108" s="65"/>
      <c r="LY108" s="65"/>
      <c r="LZ108" s="65"/>
      <c r="MA108" s="65"/>
      <c r="MB108" s="65"/>
      <c r="MC108" s="65"/>
      <c r="MD108" s="65"/>
      <c r="ME108" s="65"/>
      <c r="MF108" s="65"/>
      <c r="MG108" s="65"/>
      <c r="MH108" s="65"/>
      <c r="MI108" s="65"/>
      <c r="MJ108" s="65"/>
      <c r="MK108" s="65"/>
      <c r="ML108" s="65"/>
      <c r="MM108" s="65"/>
      <c r="MN108" s="65"/>
      <c r="MO108" s="65"/>
      <c r="MP108" s="65"/>
      <c r="MQ108" s="65"/>
      <c r="MR108" s="65"/>
      <c r="MS108" s="65"/>
      <c r="MT108" s="65"/>
      <c r="MU108" s="65"/>
      <c r="MV108" s="65"/>
      <c r="MW108" s="65"/>
      <c r="MX108" s="65"/>
      <c r="MY108" s="65"/>
      <c r="MZ108" s="65"/>
      <c r="NA108" s="65"/>
      <c r="NB108" s="65"/>
      <c r="NC108" s="65"/>
      <c r="ND108" s="65"/>
      <c r="NE108" s="65"/>
      <c r="NF108" s="65"/>
      <c r="NG108" s="65"/>
      <c r="NH108" s="65"/>
      <c r="NI108" s="65"/>
      <c r="NJ108" s="65"/>
      <c r="NK108" s="65"/>
      <c r="NL108" s="65"/>
      <c r="NM108" s="65"/>
      <c r="NN108" s="65"/>
      <c r="NO108" s="65"/>
      <c r="NP108" s="65"/>
      <c r="NQ108" s="65"/>
      <c r="NR108" s="65"/>
      <c r="NS108" s="65"/>
      <c r="NT108" s="65"/>
      <c r="NU108" s="65"/>
      <c r="NV108" s="65"/>
      <c r="NW108" s="65"/>
      <c r="NX108" s="65"/>
      <c r="NY108" s="65"/>
      <c r="NZ108" s="65"/>
      <c r="OA108" s="65"/>
      <c r="OB108" s="65"/>
      <c r="OC108" s="65"/>
      <c r="OD108" s="65"/>
      <c r="OE108" s="65"/>
      <c r="OF108" s="65"/>
      <c r="OG108" s="65"/>
      <c r="OH108" s="65"/>
      <c r="OI108" s="65"/>
      <c r="OJ108" s="65"/>
      <c r="OK108" s="65"/>
      <c r="OL108" s="65"/>
      <c r="OM108" s="65"/>
      <c r="ON108" s="65"/>
      <c r="OO108" s="65"/>
      <c r="OP108" s="65"/>
      <c r="OQ108" s="65"/>
      <c r="OR108" s="65"/>
      <c r="OS108" s="65"/>
      <c r="OT108" s="65"/>
      <c r="OU108" s="65"/>
      <c r="OV108" s="65"/>
      <c r="OW108" s="65"/>
      <c r="OX108" s="65"/>
      <c r="OY108" s="65"/>
      <c r="OZ108" s="65"/>
      <c r="PA108" s="65"/>
      <c r="PB108" s="65"/>
      <c r="PC108" s="65"/>
      <c r="PD108" s="65"/>
      <c r="PE108" s="65"/>
      <c r="PF108" s="65"/>
      <c r="PG108" s="65"/>
      <c r="PH108" s="65"/>
      <c r="PI108" s="65"/>
      <c r="PJ108" s="65"/>
      <c r="PK108" s="65"/>
      <c r="PL108" s="65"/>
      <c r="PM108" s="65"/>
      <c r="PN108" s="65"/>
      <c r="PO108" s="65"/>
      <c r="PP108" s="65"/>
      <c r="PQ108" s="65"/>
      <c r="PR108" s="65"/>
      <c r="PS108" s="65"/>
      <c r="PT108" s="65"/>
      <c r="PU108" s="65"/>
      <c r="PV108" s="65"/>
      <c r="PW108" s="65"/>
      <c r="PX108" s="65"/>
      <c r="PY108" s="65"/>
    </row>
    <row r="109" spans="1:441" ht="75" customHeight="1" x14ac:dyDescent="0.3">
      <c r="A109" s="70">
        <f t="shared" si="1"/>
        <v>102</v>
      </c>
      <c r="B109" s="4" t="s">
        <v>92</v>
      </c>
      <c r="C109" s="20" t="s">
        <v>93</v>
      </c>
      <c r="D109" s="59" t="s">
        <v>110</v>
      </c>
      <c r="E109" s="14" t="s">
        <v>111</v>
      </c>
      <c r="F109" s="19" t="s">
        <v>112</v>
      </c>
      <c r="G109" s="20"/>
      <c r="H109" s="71"/>
      <c r="I109" s="81">
        <v>379900</v>
      </c>
      <c r="J109" s="75">
        <v>434687.68112090626</v>
      </c>
      <c r="K109" s="76">
        <v>25</v>
      </c>
      <c r="L109" s="76" t="s">
        <v>2717</v>
      </c>
    </row>
    <row r="110" spans="1:441" ht="75" customHeight="1" x14ac:dyDescent="0.3">
      <c r="A110" s="70">
        <f t="shared" si="1"/>
        <v>103</v>
      </c>
      <c r="B110" s="4" t="s">
        <v>92</v>
      </c>
      <c r="C110" s="20" t="s">
        <v>93</v>
      </c>
      <c r="D110" s="58" t="s">
        <v>273</v>
      </c>
      <c r="E110" s="14" t="s">
        <v>274</v>
      </c>
      <c r="F110" s="19" t="s">
        <v>285</v>
      </c>
      <c r="G110" s="88" t="s">
        <v>282</v>
      </c>
      <c r="H110" s="98"/>
      <c r="I110" s="75">
        <v>413400</v>
      </c>
      <c r="J110" s="75">
        <v>433834.05088954169</v>
      </c>
      <c r="K110" s="76">
        <v>26</v>
      </c>
      <c r="L110" s="87" t="s">
        <v>2716</v>
      </c>
      <c r="M110" s="64"/>
      <c r="N110" s="64"/>
      <c r="O110" s="64"/>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62"/>
      <c r="EK110" s="62"/>
      <c r="EL110" s="62"/>
      <c r="EM110" s="62"/>
      <c r="EN110" s="62"/>
      <c r="EO110" s="62"/>
      <c r="EP110" s="62"/>
      <c r="EQ110" s="62"/>
      <c r="ER110" s="62"/>
      <c r="ES110" s="62"/>
      <c r="ET110" s="62"/>
      <c r="EU110" s="62"/>
      <c r="EV110" s="62"/>
      <c r="EW110" s="62"/>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62"/>
      <c r="HC110" s="62"/>
      <c r="HD110" s="62"/>
      <c r="HE110" s="62"/>
      <c r="HF110" s="62"/>
      <c r="HG110" s="62"/>
      <c r="HH110" s="62"/>
      <c r="HI110" s="62"/>
      <c r="HJ110" s="62"/>
      <c r="HK110" s="62"/>
      <c r="HL110" s="62"/>
      <c r="HM110" s="62"/>
      <c r="HN110" s="62"/>
      <c r="HO110" s="62"/>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c r="KH110" s="62"/>
      <c r="KI110" s="62"/>
      <c r="KJ110" s="62"/>
      <c r="KK110" s="62"/>
      <c r="KL110" s="62"/>
      <c r="KM110" s="62"/>
      <c r="KN110" s="62"/>
      <c r="KO110" s="62"/>
      <c r="KP110" s="62"/>
      <c r="KQ110" s="62"/>
      <c r="KR110" s="62"/>
      <c r="KS110" s="62"/>
      <c r="KT110" s="62"/>
      <c r="KU110" s="62"/>
      <c r="KV110" s="62"/>
      <c r="KW110" s="62"/>
      <c r="KX110" s="62"/>
      <c r="KY110" s="62"/>
      <c r="KZ110" s="62"/>
      <c r="LA110" s="62"/>
      <c r="LB110" s="62"/>
      <c r="LC110" s="62"/>
      <c r="LD110" s="62"/>
      <c r="LE110" s="62"/>
      <c r="LF110" s="62"/>
      <c r="LG110" s="62"/>
      <c r="LH110" s="62"/>
      <c r="LI110" s="62"/>
      <c r="LJ110" s="62"/>
      <c r="LK110" s="62"/>
      <c r="LL110" s="62"/>
      <c r="LM110" s="62"/>
      <c r="LN110" s="62"/>
      <c r="LO110" s="62"/>
      <c r="LP110" s="62"/>
      <c r="LQ110" s="62"/>
      <c r="LR110" s="62"/>
      <c r="LS110" s="62"/>
      <c r="LT110" s="62"/>
      <c r="LU110" s="62"/>
      <c r="LV110" s="62"/>
      <c r="LW110" s="62"/>
      <c r="LX110" s="62"/>
      <c r="LY110" s="62"/>
      <c r="LZ110" s="62"/>
      <c r="MA110" s="62"/>
      <c r="MB110" s="62"/>
      <c r="MC110" s="62"/>
      <c r="MD110" s="62"/>
      <c r="ME110" s="62"/>
      <c r="MF110" s="62"/>
      <c r="MG110" s="62"/>
      <c r="MH110" s="62"/>
      <c r="MI110" s="62"/>
      <c r="MJ110" s="62"/>
      <c r="MK110" s="62"/>
      <c r="ML110" s="62"/>
      <c r="MM110" s="62"/>
      <c r="MN110" s="62"/>
      <c r="MO110" s="62"/>
      <c r="MP110" s="62"/>
      <c r="MQ110" s="62"/>
      <c r="MR110" s="62"/>
      <c r="MS110" s="62"/>
      <c r="MT110" s="62"/>
      <c r="MU110" s="62"/>
      <c r="MV110" s="62"/>
      <c r="MW110" s="62"/>
      <c r="MX110" s="62"/>
      <c r="MY110" s="62"/>
      <c r="MZ110" s="62"/>
      <c r="NA110" s="62"/>
      <c r="NB110" s="62"/>
      <c r="NC110" s="62"/>
      <c r="ND110" s="62"/>
      <c r="NE110" s="62"/>
      <c r="NF110" s="62"/>
      <c r="NG110" s="62"/>
      <c r="NH110" s="62"/>
      <c r="NI110" s="62"/>
      <c r="NJ110" s="62"/>
      <c r="NK110" s="62"/>
      <c r="NL110" s="62"/>
      <c r="NM110" s="62"/>
      <c r="NN110" s="62"/>
      <c r="NO110" s="62"/>
      <c r="NP110" s="62"/>
      <c r="NQ110" s="62"/>
      <c r="NR110" s="62"/>
      <c r="NS110" s="62"/>
      <c r="NT110" s="62"/>
      <c r="NU110" s="62"/>
      <c r="NV110" s="62"/>
      <c r="NW110" s="62"/>
      <c r="NX110" s="62"/>
      <c r="NY110" s="62"/>
      <c r="NZ110" s="62"/>
      <c r="OA110" s="62"/>
      <c r="OB110" s="62"/>
      <c r="OC110" s="62"/>
      <c r="OD110" s="62"/>
      <c r="OE110" s="62"/>
      <c r="OF110" s="62"/>
      <c r="OG110" s="62"/>
      <c r="OH110" s="62"/>
      <c r="OI110" s="62"/>
      <c r="OJ110" s="62"/>
      <c r="OK110" s="62"/>
      <c r="OL110" s="62"/>
      <c r="OM110" s="62"/>
      <c r="ON110" s="62"/>
      <c r="OO110" s="62"/>
      <c r="OP110" s="62"/>
      <c r="OQ110" s="62"/>
      <c r="OR110" s="62"/>
      <c r="OS110" s="62"/>
      <c r="OT110" s="62"/>
      <c r="OU110" s="62"/>
      <c r="OV110" s="62"/>
      <c r="OW110" s="62"/>
      <c r="OX110" s="62"/>
      <c r="OY110" s="62"/>
      <c r="OZ110" s="62"/>
      <c r="PA110" s="62"/>
      <c r="PB110" s="62"/>
      <c r="PC110" s="62"/>
      <c r="PD110" s="62"/>
      <c r="PE110" s="62"/>
      <c r="PF110" s="62"/>
      <c r="PG110" s="62"/>
      <c r="PH110" s="62"/>
      <c r="PI110" s="62"/>
      <c r="PJ110" s="62"/>
      <c r="PK110" s="62"/>
      <c r="PL110" s="62"/>
      <c r="PM110" s="62"/>
      <c r="PN110" s="62"/>
      <c r="PO110" s="62"/>
      <c r="PP110" s="62"/>
      <c r="PQ110" s="62"/>
      <c r="PR110" s="62"/>
      <c r="PS110" s="62"/>
      <c r="PT110" s="62"/>
      <c r="PU110" s="62"/>
      <c r="PV110" s="62"/>
      <c r="PW110" s="62"/>
      <c r="PX110" s="62"/>
      <c r="PY110" s="62"/>
    </row>
    <row r="111" spans="1:441" s="65" customFormat="1" ht="75" customHeight="1" x14ac:dyDescent="0.3">
      <c r="A111" s="70">
        <f t="shared" si="1"/>
        <v>104</v>
      </c>
      <c r="B111" s="4" t="s">
        <v>92</v>
      </c>
      <c r="C111" s="20" t="s">
        <v>93</v>
      </c>
      <c r="D111" s="58" t="s">
        <v>273</v>
      </c>
      <c r="E111" s="14" t="s">
        <v>274</v>
      </c>
      <c r="F111" s="19" t="s">
        <v>281</v>
      </c>
      <c r="G111" s="88" t="s">
        <v>282</v>
      </c>
      <c r="H111" s="98"/>
      <c r="I111" s="75">
        <v>413400</v>
      </c>
      <c r="J111" s="75">
        <v>433834.05088954169</v>
      </c>
      <c r="K111" s="76">
        <v>27</v>
      </c>
      <c r="L111" s="87" t="s">
        <v>2716</v>
      </c>
      <c r="M111" s="9"/>
      <c r="N111" s="9"/>
      <c r="O111" s="9"/>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c r="II111" s="6"/>
      <c r="IJ111" s="6"/>
      <c r="IK111" s="6"/>
      <c r="IL111" s="6"/>
      <c r="IM111" s="6"/>
      <c r="IN111" s="6"/>
      <c r="IO111" s="6"/>
      <c r="IP111" s="6"/>
      <c r="IQ111" s="6"/>
      <c r="IR111" s="6"/>
      <c r="IS111" s="6"/>
      <c r="IT111" s="6"/>
      <c r="IU111" s="6"/>
      <c r="IV111" s="6"/>
      <c r="IW111" s="6"/>
      <c r="IX111" s="6"/>
      <c r="IY111" s="6"/>
      <c r="IZ111" s="6"/>
      <c r="JA111" s="6"/>
      <c r="JB111" s="6"/>
      <c r="JC111" s="6"/>
      <c r="JD111" s="6"/>
      <c r="JE111" s="6"/>
      <c r="JF111" s="6"/>
      <c r="JG111" s="6"/>
      <c r="JH111" s="6"/>
      <c r="JI111" s="6"/>
      <c r="JJ111" s="6"/>
      <c r="JK111" s="6"/>
      <c r="JL111" s="6"/>
      <c r="JM111" s="6"/>
      <c r="JN111" s="6"/>
      <c r="JO111" s="6"/>
      <c r="JP111" s="6"/>
      <c r="JQ111" s="6"/>
      <c r="JR111" s="6"/>
      <c r="JS111" s="6"/>
      <c r="JT111" s="6"/>
      <c r="JU111" s="6"/>
      <c r="JV111" s="6"/>
      <c r="JW111" s="6"/>
      <c r="JX111" s="6"/>
      <c r="JY111" s="6"/>
      <c r="JZ111" s="6"/>
      <c r="KA111" s="6"/>
      <c r="KB111" s="6"/>
      <c r="KC111" s="6"/>
      <c r="KD111" s="6"/>
      <c r="KE111" s="6"/>
      <c r="KF111" s="6"/>
      <c r="KG111" s="6"/>
      <c r="KH111" s="6"/>
      <c r="KI111" s="6"/>
      <c r="KJ111" s="6"/>
      <c r="KK111" s="6"/>
      <c r="KL111" s="6"/>
      <c r="KM111" s="6"/>
      <c r="KN111" s="6"/>
      <c r="KO111" s="6"/>
      <c r="KP111" s="6"/>
      <c r="KQ111" s="6"/>
      <c r="KR111" s="6"/>
      <c r="KS111" s="6"/>
      <c r="KT111" s="6"/>
      <c r="KU111" s="6"/>
      <c r="KV111" s="6"/>
      <c r="KW111" s="6"/>
      <c r="KX111" s="6"/>
      <c r="KY111" s="6"/>
      <c r="KZ111" s="6"/>
      <c r="LA111" s="6"/>
      <c r="LB111" s="6"/>
      <c r="LC111" s="6"/>
      <c r="LD111" s="6"/>
      <c r="LE111" s="6"/>
      <c r="LF111" s="6"/>
      <c r="LG111" s="6"/>
      <c r="LH111" s="6"/>
      <c r="LI111" s="6"/>
      <c r="LJ111" s="6"/>
      <c r="LK111" s="6"/>
      <c r="LL111" s="6"/>
      <c r="LM111" s="6"/>
      <c r="LN111" s="6"/>
      <c r="LO111" s="6"/>
      <c r="LP111" s="6"/>
      <c r="LQ111" s="6"/>
      <c r="LR111" s="6"/>
      <c r="LS111" s="6"/>
      <c r="LT111" s="6"/>
      <c r="LU111" s="6"/>
      <c r="LV111" s="6"/>
      <c r="LW111" s="6"/>
      <c r="LX111" s="6"/>
      <c r="LY111" s="6"/>
      <c r="LZ111" s="6"/>
      <c r="MA111" s="6"/>
      <c r="MB111" s="6"/>
      <c r="MC111" s="6"/>
      <c r="MD111" s="6"/>
      <c r="ME111" s="6"/>
      <c r="MF111" s="6"/>
      <c r="MG111" s="6"/>
      <c r="MH111" s="6"/>
      <c r="MI111" s="6"/>
      <c r="MJ111" s="6"/>
      <c r="MK111" s="6"/>
      <c r="ML111" s="6"/>
      <c r="MM111" s="6"/>
      <c r="MN111" s="6"/>
      <c r="MO111" s="6"/>
      <c r="MP111" s="6"/>
      <c r="MQ111" s="6"/>
      <c r="MR111" s="6"/>
      <c r="MS111" s="6"/>
      <c r="MT111" s="6"/>
      <c r="MU111" s="6"/>
      <c r="MV111" s="6"/>
      <c r="MW111" s="6"/>
      <c r="MX111" s="6"/>
      <c r="MY111" s="6"/>
      <c r="MZ111" s="6"/>
      <c r="NA111" s="6"/>
      <c r="NB111" s="6"/>
      <c r="NC111" s="6"/>
      <c r="ND111" s="6"/>
      <c r="NE111" s="6"/>
      <c r="NF111" s="6"/>
      <c r="NG111" s="6"/>
      <c r="NH111" s="6"/>
      <c r="NI111" s="6"/>
      <c r="NJ111" s="6"/>
      <c r="NK111" s="6"/>
      <c r="NL111" s="6"/>
      <c r="NM111" s="6"/>
      <c r="NN111" s="6"/>
      <c r="NO111" s="6"/>
      <c r="NP111" s="6"/>
      <c r="NQ111" s="6"/>
      <c r="NR111" s="6"/>
      <c r="NS111" s="6"/>
      <c r="NT111" s="6"/>
      <c r="NU111" s="6"/>
      <c r="NV111" s="6"/>
      <c r="NW111" s="6"/>
      <c r="NX111" s="6"/>
      <c r="NY111" s="6"/>
      <c r="NZ111" s="6"/>
      <c r="OA111" s="6"/>
      <c r="OB111" s="6"/>
      <c r="OC111" s="6"/>
      <c r="OD111" s="6"/>
      <c r="OE111" s="6"/>
      <c r="OF111" s="6"/>
      <c r="OG111" s="6"/>
      <c r="OH111" s="6"/>
      <c r="OI111" s="6"/>
      <c r="OJ111" s="6"/>
      <c r="OK111" s="6"/>
      <c r="OL111" s="6"/>
      <c r="OM111" s="6"/>
      <c r="ON111" s="6"/>
      <c r="OO111" s="6"/>
      <c r="OP111" s="6"/>
      <c r="OQ111" s="6"/>
      <c r="OR111" s="6"/>
      <c r="OS111" s="6"/>
      <c r="OT111" s="6"/>
      <c r="OU111" s="6"/>
      <c r="OV111" s="6"/>
      <c r="OW111" s="6"/>
      <c r="OX111" s="6"/>
      <c r="OY111" s="6"/>
      <c r="OZ111" s="6"/>
      <c r="PA111" s="6"/>
      <c r="PB111" s="6"/>
      <c r="PC111" s="6"/>
      <c r="PD111" s="6"/>
      <c r="PE111" s="6"/>
      <c r="PF111" s="6"/>
      <c r="PG111" s="6"/>
      <c r="PH111" s="6"/>
      <c r="PI111" s="6"/>
      <c r="PJ111" s="6"/>
      <c r="PK111" s="6"/>
      <c r="PL111" s="6"/>
      <c r="PM111" s="6"/>
      <c r="PN111" s="6"/>
      <c r="PO111" s="6"/>
      <c r="PP111" s="6"/>
      <c r="PQ111" s="6"/>
      <c r="PR111" s="6"/>
      <c r="PS111" s="6"/>
      <c r="PT111" s="6"/>
      <c r="PU111" s="6"/>
      <c r="PV111" s="6"/>
      <c r="PW111" s="6"/>
      <c r="PX111" s="6"/>
      <c r="PY111" s="6"/>
    </row>
    <row r="112" spans="1:441" s="65" customFormat="1" ht="75" customHeight="1" x14ac:dyDescent="0.3">
      <c r="A112" s="70">
        <f t="shared" si="1"/>
        <v>105</v>
      </c>
      <c r="B112" s="4" t="s">
        <v>92</v>
      </c>
      <c r="C112" s="20" t="s">
        <v>93</v>
      </c>
      <c r="D112" s="59" t="s">
        <v>110</v>
      </c>
      <c r="E112" s="79" t="s">
        <v>125</v>
      </c>
      <c r="F112" s="79" t="s">
        <v>126</v>
      </c>
      <c r="G112" s="79">
        <v>12011800</v>
      </c>
      <c r="H112" s="96"/>
      <c r="I112" s="96">
        <v>429900</v>
      </c>
      <c r="J112" s="75">
        <v>491898.48411128618</v>
      </c>
      <c r="K112" s="76">
        <v>28</v>
      </c>
      <c r="L112" s="76" t="s">
        <v>2716</v>
      </c>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c r="IQ112" s="6"/>
      <c r="IR112" s="6"/>
      <c r="IS112" s="6"/>
      <c r="IT112" s="6"/>
      <c r="IU112" s="6"/>
      <c r="IV112" s="6"/>
      <c r="IW112" s="6"/>
      <c r="IX112" s="6"/>
      <c r="IY112" s="6"/>
      <c r="IZ112" s="6"/>
      <c r="JA112" s="6"/>
      <c r="JB112" s="6"/>
      <c r="JC112" s="6"/>
      <c r="JD112" s="6"/>
      <c r="JE112" s="6"/>
      <c r="JF112" s="6"/>
      <c r="JG112" s="6"/>
      <c r="JH112" s="6"/>
      <c r="JI112" s="6"/>
      <c r="JJ112" s="6"/>
      <c r="JK112" s="6"/>
      <c r="JL112" s="6"/>
      <c r="JM112" s="6"/>
      <c r="JN112" s="6"/>
      <c r="JO112" s="6"/>
      <c r="JP112" s="6"/>
      <c r="JQ112" s="6"/>
      <c r="JR112" s="6"/>
      <c r="JS112" s="6"/>
      <c r="JT112" s="6"/>
      <c r="JU112" s="6"/>
      <c r="JV112" s="6"/>
      <c r="JW112" s="6"/>
      <c r="JX112" s="6"/>
      <c r="JY112" s="6"/>
      <c r="JZ112" s="6"/>
      <c r="KA112" s="6"/>
      <c r="KB112" s="6"/>
      <c r="KC112" s="6"/>
      <c r="KD112" s="6"/>
      <c r="KE112" s="6"/>
      <c r="KF112" s="6"/>
      <c r="KG112" s="6"/>
      <c r="KH112" s="6"/>
      <c r="KI112" s="6"/>
      <c r="KJ112" s="6"/>
      <c r="KK112" s="6"/>
      <c r="KL112" s="6"/>
      <c r="KM112" s="6"/>
      <c r="KN112" s="6"/>
      <c r="KO112" s="6"/>
      <c r="KP112" s="6"/>
      <c r="KQ112" s="6"/>
      <c r="KR112" s="6"/>
      <c r="KS112" s="6"/>
      <c r="KT112" s="6"/>
      <c r="KU112" s="6"/>
      <c r="KV112" s="6"/>
      <c r="KW112" s="6"/>
      <c r="KX112" s="6"/>
      <c r="KY112" s="6"/>
      <c r="KZ112" s="6"/>
      <c r="LA112" s="6"/>
      <c r="LB112" s="6"/>
      <c r="LC112" s="6"/>
      <c r="LD112" s="6"/>
      <c r="LE112" s="6"/>
      <c r="LF112" s="6"/>
      <c r="LG112" s="6"/>
      <c r="LH112" s="6"/>
      <c r="LI112" s="6"/>
      <c r="LJ112" s="6"/>
      <c r="LK112" s="6"/>
      <c r="LL112" s="6"/>
      <c r="LM112" s="6"/>
      <c r="LN112" s="6"/>
      <c r="LO112" s="6"/>
      <c r="LP112" s="6"/>
      <c r="LQ112" s="6"/>
      <c r="LR112" s="6"/>
      <c r="LS112" s="6"/>
      <c r="LT112" s="6"/>
      <c r="LU112" s="6"/>
      <c r="LV112" s="6"/>
      <c r="LW112" s="6"/>
      <c r="LX112" s="6"/>
      <c r="LY112" s="6"/>
      <c r="LZ112" s="6"/>
      <c r="MA112" s="6"/>
      <c r="MB112" s="6"/>
      <c r="MC112" s="6"/>
      <c r="MD112" s="6"/>
      <c r="ME112" s="6"/>
      <c r="MF112" s="6"/>
      <c r="MG112" s="6"/>
      <c r="MH112" s="6"/>
      <c r="MI112" s="6"/>
      <c r="MJ112" s="6"/>
      <c r="MK112" s="6"/>
      <c r="ML112" s="6"/>
      <c r="MM112" s="6"/>
      <c r="MN112" s="6"/>
      <c r="MO112" s="6"/>
      <c r="MP112" s="6"/>
      <c r="MQ112" s="6"/>
      <c r="MR112" s="6"/>
      <c r="MS112" s="6"/>
      <c r="MT112" s="6"/>
      <c r="MU112" s="6"/>
      <c r="MV112" s="6"/>
      <c r="MW112" s="6"/>
      <c r="MX112" s="6"/>
      <c r="MY112" s="6"/>
      <c r="MZ112" s="6"/>
      <c r="NA112" s="6"/>
      <c r="NB112" s="6"/>
      <c r="NC112" s="6"/>
      <c r="ND112" s="6"/>
      <c r="NE112" s="6"/>
      <c r="NF112" s="6"/>
      <c r="NG112" s="6"/>
      <c r="NH112" s="6"/>
      <c r="NI112" s="6"/>
      <c r="NJ112" s="6"/>
      <c r="NK112" s="6"/>
      <c r="NL112" s="6"/>
      <c r="NM112" s="6"/>
      <c r="NN112" s="6"/>
      <c r="NO112" s="6"/>
      <c r="NP112" s="6"/>
      <c r="NQ112" s="6"/>
      <c r="NR112" s="6"/>
      <c r="NS112" s="6"/>
      <c r="NT112" s="6"/>
      <c r="NU112" s="6"/>
      <c r="NV112" s="6"/>
      <c r="NW112" s="6"/>
      <c r="NX112" s="6"/>
      <c r="NY112" s="6"/>
      <c r="NZ112" s="6"/>
      <c r="OA112" s="6"/>
      <c r="OB112" s="6"/>
      <c r="OC112" s="6"/>
      <c r="OD112" s="6"/>
      <c r="OE112" s="6"/>
      <c r="OF112" s="6"/>
      <c r="OG112" s="6"/>
      <c r="OH112" s="6"/>
      <c r="OI112" s="6"/>
      <c r="OJ112" s="6"/>
      <c r="OK112" s="6"/>
      <c r="OL112" s="6"/>
      <c r="OM112" s="6"/>
      <c r="ON112" s="6"/>
      <c r="OO112" s="6"/>
      <c r="OP112" s="6"/>
      <c r="OQ112" s="6"/>
      <c r="OR112" s="6"/>
      <c r="OS112" s="6"/>
      <c r="OT112" s="6"/>
      <c r="OU112" s="6"/>
      <c r="OV112" s="6"/>
      <c r="OW112" s="6"/>
      <c r="OX112" s="6"/>
      <c r="OY112" s="6"/>
      <c r="OZ112" s="6"/>
      <c r="PA112" s="6"/>
      <c r="PB112" s="6"/>
      <c r="PC112" s="6"/>
      <c r="PD112" s="6"/>
      <c r="PE112" s="6"/>
      <c r="PF112" s="6"/>
      <c r="PG112" s="6"/>
      <c r="PH112" s="6"/>
      <c r="PI112" s="6"/>
      <c r="PJ112" s="6"/>
      <c r="PK112" s="6"/>
      <c r="PL112" s="6"/>
      <c r="PM112" s="6"/>
      <c r="PN112" s="6"/>
      <c r="PO112" s="6"/>
      <c r="PP112" s="6"/>
      <c r="PQ112" s="6"/>
      <c r="PR112" s="6"/>
      <c r="PS112" s="6"/>
      <c r="PT112" s="6"/>
      <c r="PU112" s="6"/>
      <c r="PV112" s="6"/>
      <c r="PW112" s="6"/>
      <c r="PX112" s="6"/>
      <c r="PY112" s="6"/>
    </row>
    <row r="113" spans="1:441" ht="75" customHeight="1" x14ac:dyDescent="0.3">
      <c r="A113" s="70">
        <f t="shared" si="1"/>
        <v>106</v>
      </c>
      <c r="B113" s="4" t="s">
        <v>92</v>
      </c>
      <c r="C113" s="20" t="s">
        <v>93</v>
      </c>
      <c r="D113" s="59" t="s">
        <v>110</v>
      </c>
      <c r="E113" s="79" t="s">
        <v>127</v>
      </c>
      <c r="F113" s="20" t="s">
        <v>128</v>
      </c>
      <c r="G113" s="79" t="s">
        <v>129</v>
      </c>
      <c r="H113" s="96"/>
      <c r="I113" s="96">
        <v>436900</v>
      </c>
      <c r="J113" s="75">
        <v>499907.99652993935</v>
      </c>
      <c r="K113" s="76">
        <v>29</v>
      </c>
      <c r="L113" s="86" t="s">
        <v>2716</v>
      </c>
      <c r="M113" s="1"/>
      <c r="N113" s="1"/>
      <c r="O113" s="1"/>
    </row>
    <row r="114" spans="1:441" s="62" customFormat="1" ht="75" customHeight="1" x14ac:dyDescent="0.3">
      <c r="A114" s="70">
        <f t="shared" si="1"/>
        <v>107</v>
      </c>
      <c r="B114" s="4" t="s">
        <v>92</v>
      </c>
      <c r="C114" s="20" t="s">
        <v>93</v>
      </c>
      <c r="D114" s="59" t="s">
        <v>110</v>
      </c>
      <c r="E114" s="79" t="s">
        <v>123</v>
      </c>
      <c r="F114" s="79" t="s">
        <v>124</v>
      </c>
      <c r="G114" s="79">
        <v>12011390</v>
      </c>
      <c r="H114" s="96"/>
      <c r="I114" s="96">
        <v>453900</v>
      </c>
      <c r="J114" s="75">
        <v>519359.66954666853</v>
      </c>
      <c r="K114" s="76">
        <v>30</v>
      </c>
      <c r="L114" s="76" t="s">
        <v>2716</v>
      </c>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c r="IQ114" s="6"/>
      <c r="IR114" s="6"/>
      <c r="IS114" s="6"/>
      <c r="IT114" s="6"/>
      <c r="IU114" s="6"/>
      <c r="IV114" s="6"/>
      <c r="IW114" s="6"/>
      <c r="IX114" s="6"/>
      <c r="IY114" s="6"/>
      <c r="IZ114" s="6"/>
      <c r="JA114" s="6"/>
      <c r="JB114" s="6"/>
      <c r="JC114" s="6"/>
      <c r="JD114" s="6"/>
      <c r="JE114" s="6"/>
      <c r="JF114" s="6"/>
      <c r="JG114" s="6"/>
      <c r="JH114" s="6"/>
      <c r="JI114" s="6"/>
      <c r="JJ114" s="6"/>
      <c r="JK114" s="6"/>
      <c r="JL114" s="6"/>
      <c r="JM114" s="6"/>
      <c r="JN114" s="6"/>
      <c r="JO114" s="6"/>
      <c r="JP114" s="6"/>
      <c r="JQ114" s="6"/>
      <c r="JR114" s="6"/>
      <c r="JS114" s="6"/>
      <c r="JT114" s="6"/>
      <c r="JU114" s="6"/>
      <c r="JV114" s="6"/>
      <c r="JW114" s="6"/>
      <c r="JX114" s="6"/>
      <c r="JY114" s="6"/>
      <c r="JZ114" s="6"/>
      <c r="KA114" s="6"/>
      <c r="KB114" s="6"/>
      <c r="KC114" s="6"/>
      <c r="KD114" s="6"/>
      <c r="KE114" s="6"/>
      <c r="KF114" s="6"/>
      <c r="KG114" s="6"/>
      <c r="KH114" s="6"/>
      <c r="KI114" s="6"/>
      <c r="KJ114" s="6"/>
      <c r="KK114" s="6"/>
      <c r="KL114" s="6"/>
      <c r="KM114" s="6"/>
      <c r="KN114" s="6"/>
      <c r="KO114" s="6"/>
      <c r="KP114" s="6"/>
      <c r="KQ114" s="6"/>
      <c r="KR114" s="6"/>
      <c r="KS114" s="6"/>
      <c r="KT114" s="6"/>
      <c r="KU114" s="6"/>
      <c r="KV114" s="6"/>
      <c r="KW114" s="6"/>
      <c r="KX114" s="6"/>
      <c r="KY114" s="6"/>
      <c r="KZ114" s="6"/>
      <c r="LA114" s="6"/>
      <c r="LB114" s="6"/>
      <c r="LC114" s="6"/>
      <c r="LD114" s="6"/>
      <c r="LE114" s="6"/>
      <c r="LF114" s="6"/>
      <c r="LG114" s="6"/>
      <c r="LH114" s="6"/>
      <c r="LI114" s="6"/>
      <c r="LJ114" s="6"/>
      <c r="LK114" s="6"/>
      <c r="LL114" s="6"/>
      <c r="LM114" s="6"/>
      <c r="LN114" s="6"/>
      <c r="LO114" s="6"/>
      <c r="LP114" s="6"/>
      <c r="LQ114" s="6"/>
      <c r="LR114" s="6"/>
      <c r="LS114" s="6"/>
      <c r="LT114" s="6"/>
      <c r="LU114" s="6"/>
      <c r="LV114" s="6"/>
      <c r="LW114" s="6"/>
      <c r="LX114" s="6"/>
      <c r="LY114" s="6"/>
      <c r="LZ114" s="6"/>
      <c r="MA114" s="6"/>
      <c r="MB114" s="6"/>
      <c r="MC114" s="6"/>
      <c r="MD114" s="6"/>
      <c r="ME114" s="6"/>
      <c r="MF114" s="6"/>
      <c r="MG114" s="6"/>
      <c r="MH114" s="6"/>
      <c r="MI114" s="6"/>
      <c r="MJ114" s="6"/>
      <c r="MK114" s="6"/>
      <c r="ML114" s="6"/>
      <c r="MM114" s="6"/>
      <c r="MN114" s="6"/>
      <c r="MO114" s="6"/>
      <c r="MP114" s="6"/>
      <c r="MQ114" s="6"/>
      <c r="MR114" s="6"/>
      <c r="MS114" s="6"/>
      <c r="MT114" s="6"/>
      <c r="MU114" s="6"/>
      <c r="MV114" s="6"/>
      <c r="MW114" s="6"/>
      <c r="MX114" s="6"/>
      <c r="MY114" s="6"/>
      <c r="MZ114" s="6"/>
      <c r="NA114" s="6"/>
      <c r="NB114" s="6"/>
      <c r="NC114" s="6"/>
      <c r="ND114" s="6"/>
      <c r="NE114" s="6"/>
      <c r="NF114" s="6"/>
      <c r="NG114" s="6"/>
      <c r="NH114" s="6"/>
      <c r="NI114" s="6"/>
      <c r="NJ114" s="6"/>
      <c r="NK114" s="6"/>
      <c r="NL114" s="6"/>
      <c r="NM114" s="6"/>
      <c r="NN114" s="6"/>
      <c r="NO114" s="6"/>
      <c r="NP114" s="6"/>
      <c r="NQ114" s="6"/>
      <c r="NR114" s="6"/>
      <c r="NS114" s="6"/>
      <c r="NT114" s="6"/>
      <c r="NU114" s="6"/>
      <c r="NV114" s="6"/>
      <c r="NW114" s="6"/>
      <c r="NX114" s="6"/>
      <c r="NY114" s="6"/>
      <c r="NZ114" s="6"/>
      <c r="OA114" s="6"/>
      <c r="OB114" s="6"/>
      <c r="OC114" s="6"/>
      <c r="OD114" s="6"/>
      <c r="OE114" s="6"/>
      <c r="OF114" s="6"/>
      <c r="OG114" s="6"/>
      <c r="OH114" s="6"/>
      <c r="OI114" s="6"/>
      <c r="OJ114" s="6"/>
      <c r="OK114" s="6"/>
      <c r="OL114" s="6"/>
      <c r="OM114" s="6"/>
      <c r="ON114" s="6"/>
      <c r="OO114" s="6"/>
      <c r="OP114" s="6"/>
      <c r="OQ114" s="6"/>
      <c r="OR114" s="6"/>
      <c r="OS114" s="6"/>
      <c r="OT114" s="6"/>
      <c r="OU114" s="6"/>
      <c r="OV114" s="6"/>
      <c r="OW114" s="6"/>
      <c r="OX114" s="6"/>
      <c r="OY114" s="6"/>
      <c r="OZ114" s="6"/>
      <c r="PA114" s="6"/>
      <c r="PB114" s="6"/>
      <c r="PC114" s="6"/>
      <c r="PD114" s="6"/>
      <c r="PE114" s="6"/>
      <c r="PF114" s="6"/>
      <c r="PG114" s="6"/>
      <c r="PH114" s="6"/>
      <c r="PI114" s="6"/>
      <c r="PJ114" s="6"/>
      <c r="PK114" s="6"/>
      <c r="PL114" s="6"/>
      <c r="PM114" s="6"/>
      <c r="PN114" s="6"/>
      <c r="PO114" s="6"/>
      <c r="PP114" s="6"/>
      <c r="PQ114" s="6"/>
      <c r="PR114" s="6"/>
      <c r="PS114" s="6"/>
      <c r="PT114" s="6"/>
      <c r="PU114" s="6"/>
      <c r="PV114" s="6"/>
      <c r="PW114" s="6"/>
      <c r="PX114" s="6"/>
      <c r="PY114" s="6"/>
    </row>
    <row r="115" spans="1:441" ht="75" customHeight="1" x14ac:dyDescent="0.3">
      <c r="A115" s="70">
        <f t="shared" si="1"/>
        <v>108</v>
      </c>
      <c r="B115" s="4" t="s">
        <v>92</v>
      </c>
      <c r="C115" s="20" t="s">
        <v>93</v>
      </c>
      <c r="D115" s="59" t="s">
        <v>110</v>
      </c>
      <c r="E115" s="79" t="s">
        <v>113</v>
      </c>
      <c r="F115" s="79" t="s">
        <v>116</v>
      </c>
      <c r="G115" s="79" t="s">
        <v>117</v>
      </c>
      <c r="H115" s="96"/>
      <c r="I115" s="96">
        <v>459900</v>
      </c>
      <c r="J115" s="75">
        <v>526224.96590551408</v>
      </c>
      <c r="K115" s="76">
        <v>31</v>
      </c>
      <c r="L115" s="76" t="s">
        <v>2716</v>
      </c>
    </row>
    <row r="116" spans="1:441" ht="75" customHeight="1" x14ac:dyDescent="0.3">
      <c r="A116" s="70">
        <f t="shared" si="1"/>
        <v>109</v>
      </c>
      <c r="B116" s="4" t="s">
        <v>92</v>
      </c>
      <c r="C116" s="20" t="s">
        <v>93</v>
      </c>
      <c r="D116" s="83" t="s">
        <v>110</v>
      </c>
      <c r="E116" s="20" t="s">
        <v>130</v>
      </c>
      <c r="F116" s="20" t="s">
        <v>131</v>
      </c>
      <c r="G116" s="20"/>
      <c r="H116" s="96"/>
      <c r="I116" s="96">
        <v>489900</v>
      </c>
      <c r="J116" s="75">
        <v>560551.44769974204</v>
      </c>
      <c r="K116" s="76">
        <v>32</v>
      </c>
      <c r="L116" s="76" t="s">
        <v>2716</v>
      </c>
    </row>
    <row r="117" spans="1:441" ht="75" customHeight="1" x14ac:dyDescent="0.3">
      <c r="A117" s="70">
        <f t="shared" si="1"/>
        <v>110</v>
      </c>
      <c r="B117" s="4" t="s">
        <v>92</v>
      </c>
      <c r="C117" s="20" t="s">
        <v>93</v>
      </c>
      <c r="D117" s="83" t="s">
        <v>110</v>
      </c>
      <c r="E117" s="20" t="s">
        <v>130</v>
      </c>
      <c r="F117" s="20" t="s">
        <v>132</v>
      </c>
      <c r="G117" s="20"/>
      <c r="H117" s="96"/>
      <c r="I117" s="96">
        <v>539900</v>
      </c>
      <c r="J117" s="75">
        <v>617762.2506901219</v>
      </c>
      <c r="K117" s="76">
        <v>33</v>
      </c>
      <c r="L117" s="76" t="s">
        <v>2716</v>
      </c>
    </row>
    <row r="118" spans="1:441" ht="75" customHeight="1" x14ac:dyDescent="0.3">
      <c r="A118" s="70">
        <f t="shared" si="1"/>
        <v>111</v>
      </c>
      <c r="B118" s="4" t="s">
        <v>227</v>
      </c>
      <c r="C118" s="44" t="s">
        <v>228</v>
      </c>
      <c r="D118" s="77" t="s">
        <v>367</v>
      </c>
      <c r="E118" s="39" t="s">
        <v>1096</v>
      </c>
      <c r="F118" s="20" t="s">
        <v>2710</v>
      </c>
      <c r="G118" s="11" t="s">
        <v>2711</v>
      </c>
      <c r="H118" s="99"/>
      <c r="I118" s="75">
        <v>209900</v>
      </c>
      <c r="J118" s="75">
        <v>222204.44048468967</v>
      </c>
      <c r="K118" s="76">
        <v>1</v>
      </c>
      <c r="L118" s="100" t="s">
        <v>2716</v>
      </c>
      <c r="M118" s="2"/>
      <c r="N118" s="2"/>
      <c r="O118" s="2"/>
    </row>
    <row r="119" spans="1:441" ht="75" customHeight="1" x14ac:dyDescent="0.3">
      <c r="A119" s="70">
        <f t="shared" si="1"/>
        <v>112</v>
      </c>
      <c r="B119" s="4" t="s">
        <v>227</v>
      </c>
      <c r="C119" s="44" t="s">
        <v>228</v>
      </c>
      <c r="D119" s="77" t="s">
        <v>367</v>
      </c>
      <c r="E119" s="39" t="s">
        <v>1096</v>
      </c>
      <c r="F119" s="20" t="s">
        <v>2710</v>
      </c>
      <c r="G119" s="11" t="s">
        <v>2712</v>
      </c>
      <c r="H119" s="99"/>
      <c r="I119" s="75">
        <v>229900</v>
      </c>
      <c r="J119" s="75">
        <v>243376.85024978637</v>
      </c>
      <c r="K119" s="76">
        <v>2</v>
      </c>
      <c r="L119" s="86" t="s">
        <v>2716</v>
      </c>
      <c r="M119" s="3"/>
      <c r="N119" s="3"/>
      <c r="O119" s="3"/>
    </row>
    <row r="120" spans="1:441" ht="75" customHeight="1" x14ac:dyDescent="0.3">
      <c r="A120" s="70">
        <f t="shared" si="1"/>
        <v>113</v>
      </c>
      <c r="B120" s="4" t="s">
        <v>227</v>
      </c>
      <c r="C120" s="44" t="s">
        <v>228</v>
      </c>
      <c r="D120" s="77" t="s">
        <v>367</v>
      </c>
      <c r="E120" s="39" t="s">
        <v>1096</v>
      </c>
      <c r="F120" s="20" t="s">
        <v>2710</v>
      </c>
      <c r="G120" s="11" t="s">
        <v>2713</v>
      </c>
      <c r="H120" s="99"/>
      <c r="I120" s="75">
        <v>249900</v>
      </c>
      <c r="J120" s="75">
        <v>264549.26001488307</v>
      </c>
      <c r="K120" s="76">
        <v>3</v>
      </c>
      <c r="L120" s="76" t="s">
        <v>2716</v>
      </c>
      <c r="P120" s="10"/>
      <c r="Q120" s="10"/>
    </row>
    <row r="121" spans="1:441" ht="75" customHeight="1" x14ac:dyDescent="0.3">
      <c r="A121" s="70">
        <f t="shared" si="1"/>
        <v>114</v>
      </c>
      <c r="B121" s="4" t="s">
        <v>227</v>
      </c>
      <c r="C121" s="20" t="s">
        <v>228</v>
      </c>
      <c r="D121" s="82" t="s">
        <v>1484</v>
      </c>
      <c r="E121" s="14" t="s">
        <v>220</v>
      </c>
      <c r="F121" s="19" t="s">
        <v>229</v>
      </c>
      <c r="G121" s="88" t="s">
        <v>222</v>
      </c>
      <c r="H121" s="11"/>
      <c r="I121" s="75">
        <v>725500</v>
      </c>
      <c r="J121" s="75">
        <v>831185.60746506276</v>
      </c>
      <c r="K121" s="76">
        <v>4</v>
      </c>
      <c r="L121" s="76" t="s">
        <v>2716</v>
      </c>
      <c r="P121" s="10"/>
      <c r="Q121" s="10"/>
    </row>
    <row r="122" spans="1:441" s="1" customFormat="1" ht="75" customHeight="1" x14ac:dyDescent="0.3">
      <c r="A122" s="70">
        <f t="shared" si="1"/>
        <v>115</v>
      </c>
      <c r="B122" s="4" t="s">
        <v>212</v>
      </c>
      <c r="C122" s="20" t="s">
        <v>213</v>
      </c>
      <c r="D122" s="82" t="s">
        <v>1484</v>
      </c>
      <c r="E122" s="14" t="s">
        <v>220</v>
      </c>
      <c r="F122" s="19" t="s">
        <v>230</v>
      </c>
      <c r="G122" s="88" t="s">
        <v>224</v>
      </c>
      <c r="H122" s="11"/>
      <c r="I122" s="75">
        <v>691500</v>
      </c>
      <c r="J122" s="75">
        <v>792232.73268379178</v>
      </c>
      <c r="K122" s="76">
        <v>1</v>
      </c>
      <c r="L122" s="76" t="s">
        <v>2716</v>
      </c>
      <c r="M122" s="6"/>
      <c r="N122" s="6"/>
      <c r="O122" s="6"/>
      <c r="P122" s="6"/>
      <c r="Q122" s="6"/>
    </row>
    <row r="123" spans="1:441" s="1" customFormat="1" ht="75" customHeight="1" x14ac:dyDescent="0.3">
      <c r="A123" s="70">
        <f t="shared" si="1"/>
        <v>116</v>
      </c>
      <c r="B123" s="4" t="s">
        <v>133</v>
      </c>
      <c r="C123" s="20" t="s">
        <v>134</v>
      </c>
      <c r="D123" s="59" t="s">
        <v>110</v>
      </c>
      <c r="E123" s="79" t="s">
        <v>135</v>
      </c>
      <c r="F123" s="79" t="s">
        <v>136</v>
      </c>
      <c r="G123" s="79">
        <v>20039321</v>
      </c>
      <c r="H123" s="96"/>
      <c r="I123" s="96">
        <v>327900</v>
      </c>
      <c r="J123" s="75">
        <v>375188.44601091126</v>
      </c>
      <c r="K123" s="76">
        <v>1</v>
      </c>
      <c r="L123" s="86" t="s">
        <v>2717</v>
      </c>
      <c r="P123" s="6"/>
      <c r="Q123" s="6"/>
    </row>
    <row r="124" spans="1:441" s="1" customFormat="1" ht="75" customHeight="1" x14ac:dyDescent="0.3">
      <c r="A124" s="70">
        <f t="shared" si="1"/>
        <v>117</v>
      </c>
      <c r="B124" s="4" t="s">
        <v>133</v>
      </c>
      <c r="C124" s="20" t="s">
        <v>137</v>
      </c>
      <c r="D124" s="59" t="s">
        <v>110</v>
      </c>
      <c r="E124" s="79" t="s">
        <v>135</v>
      </c>
      <c r="F124" s="79" t="s">
        <v>138</v>
      </c>
      <c r="G124" s="79">
        <v>20039331</v>
      </c>
      <c r="H124" s="96"/>
      <c r="I124" s="96">
        <v>404900</v>
      </c>
      <c r="J124" s="75">
        <v>463293.0826160963</v>
      </c>
      <c r="K124" s="76">
        <v>2</v>
      </c>
      <c r="L124" s="76" t="s">
        <v>2717</v>
      </c>
      <c r="M124" s="6"/>
      <c r="N124" s="6"/>
      <c r="O124" s="6"/>
      <c r="P124" s="6"/>
      <c r="Q124" s="6"/>
    </row>
    <row r="125" spans="1:441" s="1" customFormat="1" ht="75" customHeight="1" x14ac:dyDescent="0.3">
      <c r="A125" s="70">
        <f t="shared" si="1"/>
        <v>118</v>
      </c>
      <c r="B125" s="4" t="s">
        <v>133</v>
      </c>
      <c r="C125" s="20" t="s">
        <v>134</v>
      </c>
      <c r="D125" s="82" t="s">
        <v>273</v>
      </c>
      <c r="E125" s="14" t="s">
        <v>306</v>
      </c>
      <c r="F125" s="19" t="s">
        <v>313</v>
      </c>
      <c r="G125" s="88" t="s">
        <v>314</v>
      </c>
      <c r="H125" s="13"/>
      <c r="I125" s="29">
        <v>551700</v>
      </c>
      <c r="J125" s="75">
        <v>612789.52881749312</v>
      </c>
      <c r="K125" s="76">
        <v>3</v>
      </c>
      <c r="L125" s="76" t="s">
        <v>2717</v>
      </c>
      <c r="M125" s="6"/>
      <c r="N125" s="6"/>
      <c r="O125" s="6"/>
    </row>
    <row r="126" spans="1:441" s="1" customFormat="1" ht="75" customHeight="1" x14ac:dyDescent="0.3">
      <c r="A126" s="70">
        <f t="shared" si="1"/>
        <v>119</v>
      </c>
      <c r="B126" s="4" t="s">
        <v>133</v>
      </c>
      <c r="C126" s="20" t="s">
        <v>134</v>
      </c>
      <c r="D126" s="82" t="s">
        <v>273</v>
      </c>
      <c r="E126" s="14" t="s">
        <v>306</v>
      </c>
      <c r="F126" s="19" t="s">
        <v>315</v>
      </c>
      <c r="G126" s="88" t="s">
        <v>316</v>
      </c>
      <c r="H126" s="13"/>
      <c r="I126" s="29">
        <v>573500</v>
      </c>
      <c r="J126" s="75">
        <v>632970.25669252209</v>
      </c>
      <c r="K126" s="76">
        <v>4</v>
      </c>
      <c r="L126" s="76" t="s">
        <v>2716</v>
      </c>
      <c r="M126" s="6"/>
      <c r="N126" s="6"/>
      <c r="O126" s="6"/>
    </row>
    <row r="127" spans="1:441" s="1" customFormat="1" ht="75" customHeight="1" x14ac:dyDescent="0.3">
      <c r="A127" s="70">
        <f t="shared" si="1"/>
        <v>120</v>
      </c>
      <c r="B127" s="4" t="s">
        <v>133</v>
      </c>
      <c r="C127" s="20" t="s">
        <v>134</v>
      </c>
      <c r="D127" s="82" t="s">
        <v>273</v>
      </c>
      <c r="E127" s="14" t="s">
        <v>306</v>
      </c>
      <c r="F127" s="19" t="s">
        <v>317</v>
      </c>
      <c r="G127" s="88" t="s">
        <v>318</v>
      </c>
      <c r="H127" s="13"/>
      <c r="I127" s="29">
        <v>586400</v>
      </c>
      <c r="J127" s="75">
        <v>645034.45724550181</v>
      </c>
      <c r="K127" s="76">
        <v>5</v>
      </c>
      <c r="L127" s="86" t="s">
        <v>2716</v>
      </c>
      <c r="P127" s="6"/>
      <c r="Q127" s="6"/>
    </row>
    <row r="128" spans="1:441" s="1" customFormat="1" ht="75" customHeight="1" x14ac:dyDescent="0.3">
      <c r="A128" s="70">
        <f t="shared" si="1"/>
        <v>121</v>
      </c>
      <c r="B128" s="4" t="s">
        <v>106</v>
      </c>
      <c r="C128" s="20" t="s">
        <v>107</v>
      </c>
      <c r="D128" s="58" t="s">
        <v>273</v>
      </c>
      <c r="E128" s="14" t="s">
        <v>274</v>
      </c>
      <c r="F128" s="19" t="s">
        <v>286</v>
      </c>
      <c r="G128" s="88" t="s">
        <v>287</v>
      </c>
      <c r="H128" s="98"/>
      <c r="I128" s="75">
        <v>227900</v>
      </c>
      <c r="J128" s="75">
        <v>234304.43201232521</v>
      </c>
      <c r="K128" s="76">
        <v>1</v>
      </c>
      <c r="L128" s="76" t="s">
        <v>2717</v>
      </c>
      <c r="M128" s="6"/>
      <c r="N128" s="6"/>
      <c r="O128" s="6"/>
      <c r="P128" s="6"/>
      <c r="Q128" s="6"/>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c r="GJ128" s="10"/>
      <c r="GK128" s="10"/>
      <c r="GL128" s="10"/>
      <c r="GM128" s="10"/>
      <c r="GN128" s="10"/>
      <c r="GO128" s="10"/>
      <c r="GP128" s="10"/>
      <c r="GQ128" s="10"/>
      <c r="GR128" s="10"/>
      <c r="GS128" s="10"/>
      <c r="GT128" s="10"/>
      <c r="GU128" s="10"/>
      <c r="GV128" s="10"/>
      <c r="GW128" s="10"/>
      <c r="GX128" s="10"/>
      <c r="GY128" s="10"/>
      <c r="GZ128" s="10"/>
      <c r="HA128" s="10"/>
      <c r="HB128" s="10"/>
      <c r="HC128" s="10"/>
      <c r="HD128" s="10"/>
      <c r="HE128" s="10"/>
      <c r="HF128" s="10"/>
      <c r="HG128" s="10"/>
      <c r="HH128" s="10"/>
      <c r="HI128" s="10"/>
      <c r="HJ128" s="10"/>
      <c r="HK128" s="10"/>
      <c r="HL128" s="10"/>
      <c r="HM128" s="10"/>
      <c r="HN128" s="10"/>
      <c r="HO128" s="10"/>
      <c r="HP128" s="10"/>
      <c r="HQ128" s="10"/>
      <c r="HR128" s="10"/>
      <c r="HS128" s="10"/>
      <c r="HT128" s="10"/>
      <c r="HU128" s="10"/>
      <c r="HV128" s="10"/>
      <c r="HW128" s="10"/>
      <c r="HX128" s="10"/>
      <c r="HY128" s="10"/>
      <c r="HZ128" s="10"/>
      <c r="IA128" s="10"/>
      <c r="IB128" s="10"/>
      <c r="IC128" s="10"/>
      <c r="ID128" s="10"/>
      <c r="IE128" s="10"/>
      <c r="IF128" s="10"/>
      <c r="IG128" s="10"/>
      <c r="IH128" s="10"/>
      <c r="II128" s="10"/>
      <c r="IJ128" s="10"/>
      <c r="IK128" s="10"/>
      <c r="IL128" s="10"/>
      <c r="IM128" s="10"/>
      <c r="IN128" s="10"/>
      <c r="IO128" s="10"/>
      <c r="IP128" s="10"/>
      <c r="IQ128" s="10"/>
      <c r="IR128" s="10"/>
      <c r="IS128" s="10"/>
      <c r="IT128" s="10"/>
      <c r="IU128" s="10"/>
      <c r="IV128" s="10"/>
      <c r="IW128" s="10"/>
      <c r="IX128" s="10"/>
      <c r="IY128" s="10"/>
      <c r="IZ128" s="10"/>
      <c r="JA128" s="10"/>
      <c r="JB128" s="10"/>
      <c r="JC128" s="10"/>
      <c r="JD128" s="10"/>
      <c r="JE128" s="10"/>
      <c r="JF128" s="10"/>
      <c r="JG128" s="10"/>
      <c r="JH128" s="10"/>
      <c r="JI128" s="10"/>
      <c r="JJ128" s="10"/>
      <c r="JK128" s="10"/>
      <c r="JL128" s="10"/>
      <c r="JM128" s="10"/>
      <c r="JN128" s="10"/>
      <c r="JO128" s="10"/>
      <c r="JP128" s="10"/>
      <c r="JQ128" s="10"/>
      <c r="JR128" s="10"/>
      <c r="JS128" s="10"/>
      <c r="JT128" s="10"/>
      <c r="JU128" s="10"/>
      <c r="JV128" s="10"/>
      <c r="JW128" s="10"/>
      <c r="JX128" s="10"/>
      <c r="JY128" s="10"/>
      <c r="JZ128" s="10"/>
      <c r="KA128" s="10"/>
      <c r="KB128" s="10"/>
      <c r="KC128" s="10"/>
      <c r="KD128" s="10"/>
      <c r="KE128" s="10"/>
      <c r="KF128" s="10"/>
      <c r="KG128" s="10"/>
      <c r="KH128" s="10"/>
      <c r="KI128" s="10"/>
      <c r="KJ128" s="10"/>
      <c r="KK128" s="10"/>
      <c r="KL128" s="10"/>
      <c r="KM128" s="10"/>
      <c r="KN128" s="10"/>
      <c r="KO128" s="10"/>
      <c r="KP128" s="10"/>
      <c r="KQ128" s="10"/>
      <c r="KR128" s="10"/>
      <c r="KS128" s="10"/>
      <c r="KT128" s="10"/>
      <c r="KU128" s="10"/>
      <c r="KV128" s="10"/>
      <c r="KW128" s="10"/>
      <c r="KX128" s="10"/>
      <c r="KY128" s="10"/>
      <c r="KZ128" s="10"/>
      <c r="LA128" s="10"/>
      <c r="LB128" s="10"/>
      <c r="LC128" s="10"/>
      <c r="LD128" s="10"/>
      <c r="LE128" s="10"/>
      <c r="LF128" s="10"/>
      <c r="LG128" s="10"/>
      <c r="LH128" s="10"/>
      <c r="LI128" s="10"/>
      <c r="LJ128" s="10"/>
      <c r="LK128" s="10"/>
      <c r="LL128" s="10"/>
      <c r="LM128" s="10"/>
      <c r="LN128" s="10"/>
      <c r="LO128" s="10"/>
      <c r="LP128" s="10"/>
      <c r="LQ128" s="10"/>
      <c r="LR128" s="10"/>
      <c r="LS128" s="10"/>
      <c r="LT128" s="10"/>
      <c r="LU128" s="10"/>
      <c r="LV128" s="10"/>
      <c r="LW128" s="10"/>
      <c r="LX128" s="10"/>
      <c r="LY128" s="10"/>
      <c r="LZ128" s="10"/>
      <c r="MA128" s="10"/>
      <c r="MB128" s="10"/>
      <c r="MC128" s="10"/>
      <c r="MD128" s="10"/>
      <c r="ME128" s="10"/>
      <c r="MF128" s="10"/>
      <c r="MG128" s="10"/>
      <c r="MH128" s="10"/>
      <c r="MI128" s="10"/>
      <c r="MJ128" s="10"/>
      <c r="MK128" s="10"/>
      <c r="ML128" s="10"/>
      <c r="MM128" s="10"/>
      <c r="MN128" s="10"/>
      <c r="MO128" s="10"/>
      <c r="MP128" s="10"/>
      <c r="MQ128" s="10"/>
      <c r="MR128" s="10"/>
      <c r="MS128" s="10"/>
      <c r="MT128" s="10"/>
      <c r="MU128" s="10"/>
      <c r="MV128" s="10"/>
      <c r="MW128" s="10"/>
      <c r="MX128" s="10"/>
      <c r="MY128" s="10"/>
      <c r="MZ128" s="10"/>
      <c r="NA128" s="10"/>
      <c r="NB128" s="10"/>
      <c r="NC128" s="10"/>
      <c r="ND128" s="10"/>
      <c r="NE128" s="10"/>
      <c r="NF128" s="10"/>
      <c r="NG128" s="10"/>
      <c r="NH128" s="10"/>
      <c r="NI128" s="10"/>
      <c r="NJ128" s="10"/>
      <c r="NK128" s="10"/>
      <c r="NL128" s="10"/>
      <c r="NM128" s="10"/>
      <c r="NN128" s="10"/>
      <c r="NO128" s="10"/>
      <c r="NP128" s="10"/>
      <c r="NQ128" s="10"/>
      <c r="NR128" s="10"/>
      <c r="NS128" s="10"/>
      <c r="NT128" s="10"/>
      <c r="NU128" s="10"/>
      <c r="NV128" s="10"/>
      <c r="NW128" s="10"/>
      <c r="NX128" s="10"/>
      <c r="NY128" s="10"/>
      <c r="NZ128" s="10"/>
      <c r="OA128" s="10"/>
      <c r="OB128" s="10"/>
      <c r="OC128" s="10"/>
      <c r="OD128" s="10"/>
      <c r="OE128" s="10"/>
      <c r="OF128" s="10"/>
      <c r="OG128" s="10"/>
      <c r="OH128" s="10"/>
      <c r="OI128" s="10"/>
      <c r="OJ128" s="10"/>
      <c r="OK128" s="10"/>
      <c r="OL128" s="10"/>
      <c r="OM128" s="10"/>
      <c r="ON128" s="10"/>
      <c r="OO128" s="10"/>
      <c r="OP128" s="10"/>
      <c r="OQ128" s="10"/>
      <c r="OR128" s="10"/>
      <c r="OS128" s="10"/>
      <c r="OT128" s="10"/>
      <c r="OU128" s="10"/>
      <c r="OV128" s="10"/>
      <c r="OW128" s="10"/>
      <c r="OX128" s="10"/>
      <c r="OY128" s="10"/>
      <c r="OZ128" s="10"/>
      <c r="PA128" s="10"/>
      <c r="PB128" s="10"/>
      <c r="PC128" s="10"/>
      <c r="PD128" s="10"/>
      <c r="PE128" s="10"/>
      <c r="PF128" s="10"/>
      <c r="PG128" s="10"/>
      <c r="PH128" s="10"/>
      <c r="PI128" s="10"/>
      <c r="PJ128" s="10"/>
      <c r="PK128" s="10"/>
      <c r="PL128" s="10"/>
      <c r="PM128" s="10"/>
      <c r="PN128" s="10"/>
      <c r="PO128" s="10"/>
      <c r="PP128" s="10"/>
      <c r="PQ128" s="10"/>
      <c r="PR128" s="10"/>
      <c r="PS128" s="10"/>
      <c r="PT128" s="10"/>
      <c r="PU128" s="10"/>
      <c r="PV128" s="10"/>
      <c r="PW128" s="10"/>
      <c r="PX128" s="10"/>
      <c r="PY128" s="10"/>
    </row>
    <row r="129" spans="1:441" s="3" customFormat="1" ht="75" customHeight="1" x14ac:dyDescent="0.3">
      <c r="A129" s="70">
        <f t="shared" si="1"/>
        <v>122</v>
      </c>
      <c r="B129" s="4" t="s">
        <v>106</v>
      </c>
      <c r="C129" s="20" t="s">
        <v>107</v>
      </c>
      <c r="D129" s="58" t="s">
        <v>273</v>
      </c>
      <c r="E129" s="14" t="s">
        <v>274</v>
      </c>
      <c r="F129" s="19" t="s">
        <v>288</v>
      </c>
      <c r="G129" s="88" t="s">
        <v>289</v>
      </c>
      <c r="H129" s="98"/>
      <c r="I129" s="75">
        <v>246200</v>
      </c>
      <c r="J129" s="75">
        <v>253137.61635245464</v>
      </c>
      <c r="K129" s="76">
        <v>2</v>
      </c>
      <c r="L129" s="76" t="s">
        <v>2717</v>
      </c>
      <c r="M129" s="6"/>
      <c r="N129" s="6"/>
      <c r="O129" s="6"/>
      <c r="P129" s="6"/>
      <c r="Q129" s="6"/>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c r="GJ129" s="10"/>
      <c r="GK129" s="10"/>
      <c r="GL129" s="10"/>
      <c r="GM129" s="10"/>
      <c r="GN129" s="10"/>
      <c r="GO129" s="10"/>
      <c r="GP129" s="10"/>
      <c r="GQ129" s="10"/>
      <c r="GR129" s="10"/>
      <c r="GS129" s="10"/>
      <c r="GT129" s="10"/>
      <c r="GU129" s="10"/>
      <c r="GV129" s="10"/>
      <c r="GW129" s="10"/>
      <c r="GX129" s="10"/>
      <c r="GY129" s="10"/>
      <c r="GZ129" s="10"/>
      <c r="HA129" s="10"/>
      <c r="HB129" s="10"/>
      <c r="HC129" s="10"/>
      <c r="HD129" s="10"/>
      <c r="HE129" s="10"/>
      <c r="HF129" s="10"/>
      <c r="HG129" s="10"/>
      <c r="HH129" s="10"/>
      <c r="HI129" s="10"/>
      <c r="HJ129" s="10"/>
      <c r="HK129" s="10"/>
      <c r="HL129" s="10"/>
      <c r="HM129" s="10"/>
      <c r="HN129" s="10"/>
      <c r="HO129" s="10"/>
      <c r="HP129" s="10"/>
      <c r="HQ129" s="10"/>
      <c r="HR129" s="10"/>
      <c r="HS129" s="10"/>
      <c r="HT129" s="10"/>
      <c r="HU129" s="10"/>
      <c r="HV129" s="10"/>
      <c r="HW129" s="10"/>
      <c r="HX129" s="10"/>
      <c r="HY129" s="10"/>
      <c r="HZ129" s="10"/>
      <c r="IA129" s="10"/>
      <c r="IB129" s="10"/>
      <c r="IC129" s="10"/>
      <c r="ID129" s="10"/>
      <c r="IE129" s="10"/>
      <c r="IF129" s="10"/>
      <c r="IG129" s="10"/>
      <c r="IH129" s="10"/>
      <c r="II129" s="10"/>
      <c r="IJ129" s="10"/>
      <c r="IK129" s="10"/>
      <c r="IL129" s="10"/>
      <c r="IM129" s="10"/>
      <c r="IN129" s="10"/>
      <c r="IO129" s="10"/>
      <c r="IP129" s="10"/>
      <c r="IQ129" s="10"/>
      <c r="IR129" s="10"/>
      <c r="IS129" s="10"/>
      <c r="IT129" s="10"/>
      <c r="IU129" s="10"/>
      <c r="IV129" s="10"/>
      <c r="IW129" s="10"/>
      <c r="IX129" s="10"/>
      <c r="IY129" s="10"/>
      <c r="IZ129" s="10"/>
      <c r="JA129" s="10"/>
      <c r="JB129" s="10"/>
      <c r="JC129" s="10"/>
      <c r="JD129" s="10"/>
      <c r="JE129" s="10"/>
      <c r="JF129" s="10"/>
      <c r="JG129" s="10"/>
      <c r="JH129" s="10"/>
      <c r="JI129" s="10"/>
      <c r="JJ129" s="10"/>
      <c r="JK129" s="10"/>
      <c r="JL129" s="10"/>
      <c r="JM129" s="10"/>
      <c r="JN129" s="10"/>
      <c r="JO129" s="10"/>
      <c r="JP129" s="10"/>
      <c r="JQ129" s="10"/>
      <c r="JR129" s="10"/>
      <c r="JS129" s="10"/>
      <c r="JT129" s="10"/>
      <c r="JU129" s="10"/>
      <c r="JV129" s="10"/>
      <c r="JW129" s="10"/>
      <c r="JX129" s="10"/>
      <c r="JY129" s="10"/>
      <c r="JZ129" s="10"/>
      <c r="KA129" s="10"/>
      <c r="KB129" s="10"/>
      <c r="KC129" s="10"/>
      <c r="KD129" s="10"/>
      <c r="KE129" s="10"/>
      <c r="KF129" s="10"/>
      <c r="KG129" s="10"/>
      <c r="KH129" s="10"/>
      <c r="KI129" s="10"/>
      <c r="KJ129" s="10"/>
      <c r="KK129" s="10"/>
      <c r="KL129" s="10"/>
      <c r="KM129" s="10"/>
      <c r="KN129" s="10"/>
      <c r="KO129" s="10"/>
      <c r="KP129" s="10"/>
      <c r="KQ129" s="10"/>
      <c r="KR129" s="10"/>
      <c r="KS129" s="10"/>
      <c r="KT129" s="10"/>
      <c r="KU129" s="10"/>
      <c r="KV129" s="10"/>
      <c r="KW129" s="10"/>
      <c r="KX129" s="10"/>
      <c r="KY129" s="10"/>
      <c r="KZ129" s="10"/>
      <c r="LA129" s="10"/>
      <c r="LB129" s="10"/>
      <c r="LC129" s="10"/>
      <c r="LD129" s="10"/>
      <c r="LE129" s="10"/>
      <c r="LF129" s="10"/>
      <c r="LG129" s="10"/>
      <c r="LH129" s="10"/>
      <c r="LI129" s="10"/>
      <c r="LJ129" s="10"/>
      <c r="LK129" s="10"/>
      <c r="LL129" s="10"/>
      <c r="LM129" s="10"/>
      <c r="LN129" s="10"/>
      <c r="LO129" s="10"/>
      <c r="LP129" s="10"/>
      <c r="LQ129" s="10"/>
      <c r="LR129" s="10"/>
      <c r="LS129" s="10"/>
      <c r="LT129" s="10"/>
      <c r="LU129" s="10"/>
      <c r="LV129" s="10"/>
      <c r="LW129" s="10"/>
      <c r="LX129" s="10"/>
      <c r="LY129" s="10"/>
      <c r="LZ129" s="10"/>
      <c r="MA129" s="10"/>
      <c r="MB129" s="10"/>
      <c r="MC129" s="10"/>
      <c r="MD129" s="10"/>
      <c r="ME129" s="10"/>
      <c r="MF129" s="10"/>
      <c r="MG129" s="10"/>
      <c r="MH129" s="10"/>
      <c r="MI129" s="10"/>
      <c r="MJ129" s="10"/>
      <c r="MK129" s="10"/>
      <c r="ML129" s="10"/>
      <c r="MM129" s="10"/>
      <c r="MN129" s="10"/>
      <c r="MO129" s="10"/>
      <c r="MP129" s="10"/>
      <c r="MQ129" s="10"/>
      <c r="MR129" s="10"/>
      <c r="MS129" s="10"/>
      <c r="MT129" s="10"/>
      <c r="MU129" s="10"/>
      <c r="MV129" s="10"/>
      <c r="MW129" s="10"/>
      <c r="MX129" s="10"/>
      <c r="MY129" s="10"/>
      <c r="MZ129" s="10"/>
      <c r="NA129" s="10"/>
      <c r="NB129" s="10"/>
      <c r="NC129" s="10"/>
      <c r="ND129" s="10"/>
      <c r="NE129" s="10"/>
      <c r="NF129" s="10"/>
      <c r="NG129" s="10"/>
      <c r="NH129" s="10"/>
      <c r="NI129" s="10"/>
      <c r="NJ129" s="10"/>
      <c r="NK129" s="10"/>
      <c r="NL129" s="10"/>
      <c r="NM129" s="10"/>
      <c r="NN129" s="10"/>
      <c r="NO129" s="10"/>
      <c r="NP129" s="10"/>
      <c r="NQ129" s="10"/>
      <c r="NR129" s="10"/>
      <c r="NS129" s="10"/>
      <c r="NT129" s="10"/>
      <c r="NU129" s="10"/>
      <c r="NV129" s="10"/>
      <c r="NW129" s="10"/>
      <c r="NX129" s="10"/>
      <c r="NY129" s="10"/>
      <c r="NZ129" s="10"/>
      <c r="OA129" s="10"/>
      <c r="OB129" s="10"/>
      <c r="OC129" s="10"/>
      <c r="OD129" s="10"/>
      <c r="OE129" s="10"/>
      <c r="OF129" s="10"/>
      <c r="OG129" s="10"/>
      <c r="OH129" s="10"/>
      <c r="OI129" s="10"/>
      <c r="OJ129" s="10"/>
      <c r="OK129" s="10"/>
      <c r="OL129" s="10"/>
      <c r="OM129" s="10"/>
      <c r="ON129" s="10"/>
      <c r="OO129" s="10"/>
      <c r="OP129" s="10"/>
      <c r="OQ129" s="10"/>
      <c r="OR129" s="10"/>
      <c r="OS129" s="10"/>
      <c r="OT129" s="10"/>
      <c r="OU129" s="10"/>
      <c r="OV129" s="10"/>
      <c r="OW129" s="10"/>
      <c r="OX129" s="10"/>
      <c r="OY129" s="10"/>
      <c r="OZ129" s="10"/>
      <c r="PA129" s="10"/>
      <c r="PB129" s="10"/>
      <c r="PC129" s="10"/>
      <c r="PD129" s="10"/>
      <c r="PE129" s="10"/>
      <c r="PF129" s="10"/>
      <c r="PG129" s="10"/>
      <c r="PH129" s="10"/>
      <c r="PI129" s="10"/>
      <c r="PJ129" s="10"/>
      <c r="PK129" s="10"/>
      <c r="PL129" s="10"/>
      <c r="PM129" s="10"/>
      <c r="PN129" s="10"/>
      <c r="PO129" s="10"/>
      <c r="PP129" s="10"/>
      <c r="PQ129" s="10"/>
      <c r="PR129" s="10"/>
      <c r="PS129" s="10"/>
      <c r="PT129" s="10"/>
      <c r="PU129" s="10"/>
      <c r="PV129" s="10"/>
      <c r="PW129" s="10"/>
      <c r="PX129" s="10"/>
      <c r="PY129" s="10"/>
    </row>
    <row r="130" spans="1:441" s="3" customFormat="1" ht="75" customHeight="1" x14ac:dyDescent="0.3">
      <c r="A130" s="70">
        <f t="shared" si="1"/>
        <v>123</v>
      </c>
      <c r="B130" s="4" t="s">
        <v>106</v>
      </c>
      <c r="C130" s="20" t="s">
        <v>107</v>
      </c>
      <c r="D130" s="82" t="s">
        <v>73</v>
      </c>
      <c r="E130" s="14" t="s">
        <v>74</v>
      </c>
      <c r="F130" s="19" t="s">
        <v>108</v>
      </c>
      <c r="G130" s="88" t="s">
        <v>109</v>
      </c>
      <c r="H130" s="75"/>
      <c r="I130" s="75">
        <v>334288.60499999998</v>
      </c>
      <c r="J130" s="75">
        <v>353884.76624312729</v>
      </c>
      <c r="K130" s="76">
        <v>3</v>
      </c>
      <c r="L130" s="100" t="s">
        <v>2717</v>
      </c>
      <c r="M130" s="2"/>
      <c r="N130" s="2"/>
      <c r="O130" s="2"/>
      <c r="P130" s="6"/>
      <c r="Q130" s="6"/>
    </row>
    <row r="131" spans="1:441" s="3" customFormat="1" ht="75" customHeight="1" x14ac:dyDescent="0.3">
      <c r="A131" s="70">
        <f t="shared" si="1"/>
        <v>124</v>
      </c>
      <c r="B131" s="4" t="s">
        <v>106</v>
      </c>
      <c r="C131" s="20" t="s">
        <v>107</v>
      </c>
      <c r="D131" s="82" t="s">
        <v>273</v>
      </c>
      <c r="E131" s="14" t="s">
        <v>306</v>
      </c>
      <c r="F131" s="19" t="s">
        <v>319</v>
      </c>
      <c r="G131" s="88" t="s">
        <v>320</v>
      </c>
      <c r="H131" s="13"/>
      <c r="I131" s="29">
        <v>538800</v>
      </c>
      <c r="J131" s="75">
        <v>598576.16544036788</v>
      </c>
      <c r="K131" s="76">
        <v>4</v>
      </c>
      <c r="L131" s="100" t="s">
        <v>2717</v>
      </c>
      <c r="M131" s="2"/>
      <c r="N131" s="2"/>
      <c r="O131" s="2"/>
      <c r="P131" s="6"/>
      <c r="Q131" s="6"/>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c r="IV131" s="1"/>
      <c r="IW131" s="1"/>
      <c r="IX131" s="1"/>
      <c r="IY131" s="1"/>
      <c r="IZ131" s="1"/>
      <c r="JA131" s="1"/>
      <c r="JB131" s="1"/>
      <c r="JC131" s="1"/>
      <c r="JD131" s="1"/>
      <c r="JE131" s="1"/>
      <c r="JF131" s="1"/>
      <c r="JG131" s="1"/>
      <c r="JH131" s="1"/>
      <c r="JI131" s="1"/>
      <c r="JJ131" s="1"/>
      <c r="JK131" s="1"/>
      <c r="JL131" s="1"/>
      <c r="JM131" s="1"/>
      <c r="JN131" s="1"/>
      <c r="JO131" s="1"/>
      <c r="JP131" s="1"/>
      <c r="JQ131" s="1"/>
      <c r="JR131" s="1"/>
      <c r="JS131" s="1"/>
      <c r="JT131" s="1"/>
      <c r="JU131" s="1"/>
      <c r="JV131" s="1"/>
      <c r="JW131" s="1"/>
      <c r="JX131" s="1"/>
      <c r="JY131" s="1"/>
      <c r="JZ131" s="1"/>
      <c r="KA131" s="1"/>
      <c r="KB131" s="1"/>
      <c r="KC131" s="1"/>
      <c r="KD131" s="1"/>
      <c r="KE131" s="1"/>
      <c r="KF131" s="1"/>
      <c r="KG131" s="1"/>
      <c r="KH131" s="1"/>
      <c r="KI131" s="1"/>
      <c r="KJ131" s="1"/>
      <c r="KK131" s="1"/>
      <c r="KL131" s="1"/>
      <c r="KM131" s="1"/>
      <c r="KN131" s="1"/>
      <c r="KO131" s="1"/>
      <c r="KP131" s="1"/>
      <c r="KQ131" s="1"/>
      <c r="KR131" s="1"/>
      <c r="KS131" s="1"/>
      <c r="KT131" s="1"/>
      <c r="KU131" s="1"/>
      <c r="KV131" s="1"/>
      <c r="KW131" s="1"/>
      <c r="KX131" s="1"/>
      <c r="KY131" s="1"/>
      <c r="KZ131" s="1"/>
      <c r="LA131" s="1"/>
      <c r="LB131" s="1"/>
      <c r="LC131" s="1"/>
      <c r="LD131" s="1"/>
      <c r="LE131" s="1"/>
      <c r="LF131" s="1"/>
      <c r="LG131" s="1"/>
      <c r="LH131" s="1"/>
      <c r="LI131" s="1"/>
      <c r="LJ131" s="1"/>
      <c r="LK131" s="1"/>
      <c r="LL131" s="1"/>
      <c r="LM131" s="1"/>
      <c r="LN131" s="1"/>
      <c r="LO131" s="1"/>
      <c r="LP131" s="1"/>
      <c r="LQ131" s="1"/>
      <c r="LR131" s="1"/>
      <c r="LS131" s="1"/>
      <c r="LT131" s="1"/>
      <c r="LU131" s="1"/>
      <c r="LV131" s="1"/>
      <c r="LW131" s="1"/>
      <c r="LX131" s="1"/>
      <c r="LY131" s="1"/>
      <c r="LZ131" s="1"/>
      <c r="MA131" s="1"/>
      <c r="MB131" s="1"/>
      <c r="MC131" s="1"/>
      <c r="MD131" s="1"/>
      <c r="ME131" s="1"/>
      <c r="MF131" s="1"/>
      <c r="MG131" s="1"/>
      <c r="MH131" s="1"/>
      <c r="MI131" s="1"/>
      <c r="MJ131" s="1"/>
      <c r="MK131" s="1"/>
      <c r="ML131" s="1"/>
      <c r="MM131" s="1"/>
      <c r="MN131" s="1"/>
      <c r="MO131" s="1"/>
      <c r="MP131" s="1"/>
      <c r="MQ131" s="1"/>
      <c r="MR131" s="1"/>
      <c r="MS131" s="1"/>
      <c r="MT131" s="1"/>
      <c r="MU131" s="1"/>
      <c r="MV131" s="1"/>
      <c r="MW131" s="1"/>
      <c r="MX131" s="1"/>
      <c r="MY131" s="1"/>
      <c r="MZ131" s="1"/>
      <c r="NA131" s="1"/>
      <c r="NB131" s="1"/>
      <c r="NC131" s="1"/>
      <c r="ND131" s="1"/>
      <c r="NE131" s="1"/>
      <c r="NF131" s="1"/>
      <c r="NG131" s="1"/>
      <c r="NH131" s="1"/>
      <c r="NI131" s="1"/>
      <c r="NJ131" s="1"/>
      <c r="NK131" s="1"/>
      <c r="NL131" s="1"/>
      <c r="NM131" s="1"/>
      <c r="NN131" s="1"/>
      <c r="NO131" s="1"/>
      <c r="NP131" s="1"/>
      <c r="NQ131" s="1"/>
      <c r="NR131" s="1"/>
      <c r="NS131" s="1"/>
      <c r="NT131" s="1"/>
      <c r="NU131" s="1"/>
      <c r="NV131" s="1"/>
      <c r="NW131" s="1"/>
      <c r="NX131" s="1"/>
      <c r="NY131" s="1"/>
      <c r="NZ131" s="1"/>
      <c r="OA131" s="1"/>
      <c r="OB131" s="1"/>
      <c r="OC131" s="1"/>
      <c r="OD131" s="1"/>
      <c r="OE131" s="1"/>
      <c r="OF131" s="1"/>
      <c r="OG131" s="1"/>
      <c r="OH131" s="1"/>
      <c r="OI131" s="1"/>
      <c r="OJ131" s="1"/>
      <c r="OK131" s="1"/>
      <c r="OL131" s="1"/>
      <c r="OM131" s="1"/>
      <c r="ON131" s="1"/>
      <c r="OO131" s="1"/>
      <c r="OP131" s="1"/>
      <c r="OQ131" s="1"/>
      <c r="OR131" s="1"/>
      <c r="OS131" s="1"/>
      <c r="OT131" s="1"/>
      <c r="OU131" s="1"/>
      <c r="OV131" s="1"/>
      <c r="OW131" s="1"/>
      <c r="OX131" s="1"/>
      <c r="OY131" s="1"/>
      <c r="OZ131" s="1"/>
      <c r="PA131" s="1"/>
      <c r="PB131" s="1"/>
      <c r="PC131" s="1"/>
      <c r="PD131" s="1"/>
      <c r="PE131" s="1"/>
      <c r="PF131" s="1"/>
      <c r="PG131" s="1"/>
      <c r="PH131" s="1"/>
      <c r="PI131" s="1"/>
      <c r="PJ131" s="1"/>
      <c r="PK131" s="1"/>
      <c r="PL131" s="1"/>
      <c r="PM131" s="1"/>
      <c r="PN131" s="1"/>
      <c r="PO131" s="1"/>
      <c r="PP131" s="1"/>
      <c r="PQ131" s="1"/>
      <c r="PR131" s="1"/>
      <c r="PS131" s="1"/>
      <c r="PT131" s="1"/>
      <c r="PU131" s="1"/>
      <c r="PV131" s="1"/>
      <c r="PW131" s="1"/>
      <c r="PX131" s="1"/>
      <c r="PY131" s="1"/>
    </row>
    <row r="132" spans="1:441" s="10" customFormat="1" ht="75" customHeight="1" x14ac:dyDescent="0.3">
      <c r="A132" s="70">
        <f t="shared" si="1"/>
        <v>125</v>
      </c>
      <c r="B132" s="4" t="s">
        <v>106</v>
      </c>
      <c r="C132" s="20" t="s">
        <v>107</v>
      </c>
      <c r="D132" s="82" t="s">
        <v>273</v>
      </c>
      <c r="E132" s="14" t="s">
        <v>306</v>
      </c>
      <c r="F132" s="19" t="s">
        <v>321</v>
      </c>
      <c r="G132" s="88" t="s">
        <v>322</v>
      </c>
      <c r="H132" s="13"/>
      <c r="I132" s="29">
        <v>560500</v>
      </c>
      <c r="J132" s="75">
        <v>619079.83966671617</v>
      </c>
      <c r="K132" s="76">
        <v>5</v>
      </c>
      <c r="L132" s="76" t="s">
        <v>2717</v>
      </c>
      <c r="M132" s="6"/>
      <c r="N132" s="6"/>
      <c r="O132" s="6"/>
      <c r="P132" s="6"/>
      <c r="Q132" s="6"/>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c r="LH132" s="3"/>
      <c r="LI132" s="3"/>
      <c r="LJ132" s="3"/>
      <c r="LK132" s="3"/>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c r="NF132" s="3"/>
      <c r="NG132" s="3"/>
      <c r="NH132" s="3"/>
      <c r="NI132" s="3"/>
      <c r="NJ132" s="3"/>
      <c r="NK132" s="3"/>
      <c r="NL132" s="3"/>
      <c r="NM132" s="3"/>
      <c r="NN132" s="3"/>
      <c r="NO132" s="3"/>
      <c r="NP132" s="3"/>
      <c r="NQ132" s="3"/>
      <c r="NR132" s="3"/>
      <c r="NS132" s="3"/>
      <c r="NT132" s="3"/>
      <c r="NU132" s="3"/>
      <c r="NV132" s="3"/>
      <c r="NW132" s="3"/>
      <c r="NX132" s="3"/>
      <c r="NY132" s="3"/>
      <c r="NZ132" s="3"/>
      <c r="OA132" s="3"/>
      <c r="OB132" s="3"/>
      <c r="OC132" s="3"/>
      <c r="OD132" s="3"/>
      <c r="OE132" s="3"/>
      <c r="OF132" s="3"/>
      <c r="OG132" s="3"/>
      <c r="OH132" s="3"/>
      <c r="OI132" s="3"/>
      <c r="OJ132" s="3"/>
      <c r="OK132" s="3"/>
      <c r="OL132" s="3"/>
      <c r="OM132" s="3"/>
      <c r="ON132" s="3"/>
      <c r="OO132" s="3"/>
      <c r="OP132" s="3"/>
      <c r="OQ132" s="3"/>
      <c r="OR132" s="3"/>
      <c r="OS132" s="3"/>
      <c r="OT132" s="3"/>
      <c r="OU132" s="3"/>
      <c r="OV132" s="3"/>
      <c r="OW132" s="3"/>
      <c r="OX132" s="3"/>
      <c r="OY132" s="3"/>
      <c r="OZ132" s="3"/>
      <c r="PA132" s="3"/>
      <c r="PB132" s="3"/>
      <c r="PC132" s="3"/>
      <c r="PD132" s="3"/>
      <c r="PE132" s="3"/>
      <c r="PF132" s="3"/>
      <c r="PG132" s="3"/>
      <c r="PH132" s="3"/>
      <c r="PI132" s="3"/>
      <c r="PJ132" s="3"/>
      <c r="PK132" s="3"/>
      <c r="PL132" s="3"/>
      <c r="PM132" s="3"/>
      <c r="PN132" s="3"/>
      <c r="PO132" s="3"/>
      <c r="PP132" s="3"/>
      <c r="PQ132" s="3"/>
      <c r="PR132" s="3"/>
      <c r="PS132" s="3"/>
      <c r="PT132" s="3"/>
      <c r="PU132" s="3"/>
      <c r="PV132" s="3"/>
      <c r="PW132" s="3"/>
      <c r="PX132" s="3"/>
      <c r="PY132" s="3"/>
    </row>
    <row r="133" spans="1:441" s="10" customFormat="1" ht="75" customHeight="1" x14ac:dyDescent="0.3">
      <c r="A133" s="70">
        <f t="shared" si="1"/>
        <v>126</v>
      </c>
      <c r="B133" s="4" t="s">
        <v>106</v>
      </c>
      <c r="C133" s="20" t="s">
        <v>107</v>
      </c>
      <c r="D133" s="82" t="s">
        <v>273</v>
      </c>
      <c r="E133" s="14" t="s">
        <v>306</v>
      </c>
      <c r="F133" s="19" t="s">
        <v>323</v>
      </c>
      <c r="G133" s="88" t="s">
        <v>324</v>
      </c>
      <c r="H133" s="13"/>
      <c r="I133" s="29">
        <v>573500</v>
      </c>
      <c r="J133" s="75">
        <v>630183.56542846432</v>
      </c>
      <c r="K133" s="76">
        <v>6</v>
      </c>
      <c r="L133" s="76" t="s">
        <v>2716</v>
      </c>
      <c r="M133" s="6"/>
      <c r="N133" s="6"/>
      <c r="O133" s="6"/>
      <c r="P133" s="1"/>
      <c r="Q133" s="1"/>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c r="LH133" s="3"/>
      <c r="LI133" s="3"/>
      <c r="LJ133" s="3"/>
      <c r="LK133" s="3"/>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c r="NF133" s="3"/>
      <c r="NG133" s="3"/>
      <c r="NH133" s="3"/>
      <c r="NI133" s="3"/>
      <c r="NJ133" s="3"/>
      <c r="NK133" s="3"/>
      <c r="NL133" s="3"/>
      <c r="NM133" s="3"/>
      <c r="NN133" s="3"/>
      <c r="NO133" s="3"/>
      <c r="NP133" s="3"/>
      <c r="NQ133" s="3"/>
      <c r="NR133" s="3"/>
      <c r="NS133" s="3"/>
      <c r="NT133" s="3"/>
      <c r="NU133" s="3"/>
      <c r="NV133" s="3"/>
      <c r="NW133" s="3"/>
      <c r="NX133" s="3"/>
      <c r="NY133" s="3"/>
      <c r="NZ133" s="3"/>
      <c r="OA133" s="3"/>
      <c r="OB133" s="3"/>
      <c r="OC133" s="3"/>
      <c r="OD133" s="3"/>
      <c r="OE133" s="3"/>
      <c r="OF133" s="3"/>
      <c r="OG133" s="3"/>
      <c r="OH133" s="3"/>
      <c r="OI133" s="3"/>
      <c r="OJ133" s="3"/>
      <c r="OK133" s="3"/>
      <c r="OL133" s="3"/>
      <c r="OM133" s="3"/>
      <c r="ON133" s="3"/>
      <c r="OO133" s="3"/>
      <c r="OP133" s="3"/>
      <c r="OQ133" s="3"/>
      <c r="OR133" s="3"/>
      <c r="OS133" s="3"/>
      <c r="OT133" s="3"/>
      <c r="OU133" s="3"/>
      <c r="OV133" s="3"/>
      <c r="OW133" s="3"/>
      <c r="OX133" s="3"/>
      <c r="OY133" s="3"/>
      <c r="OZ133" s="3"/>
      <c r="PA133" s="3"/>
      <c r="PB133" s="3"/>
      <c r="PC133" s="3"/>
      <c r="PD133" s="3"/>
      <c r="PE133" s="3"/>
      <c r="PF133" s="3"/>
      <c r="PG133" s="3"/>
      <c r="PH133" s="3"/>
      <c r="PI133" s="3"/>
      <c r="PJ133" s="3"/>
      <c r="PK133" s="3"/>
      <c r="PL133" s="3"/>
      <c r="PM133" s="3"/>
      <c r="PN133" s="3"/>
      <c r="PO133" s="3"/>
      <c r="PP133" s="3"/>
      <c r="PQ133" s="3"/>
      <c r="PR133" s="3"/>
      <c r="PS133" s="3"/>
      <c r="PT133" s="3"/>
      <c r="PU133" s="3"/>
      <c r="PV133" s="3"/>
      <c r="PW133" s="3"/>
      <c r="PX133" s="3"/>
      <c r="PY133" s="3"/>
    </row>
    <row r="134" spans="1:441" s="10" customFormat="1" ht="75" customHeight="1" x14ac:dyDescent="0.3">
      <c r="A134" s="70">
        <f t="shared" si="1"/>
        <v>127</v>
      </c>
      <c r="B134" s="4" t="s">
        <v>6</v>
      </c>
      <c r="C134" s="20" t="s">
        <v>7</v>
      </c>
      <c r="D134" s="82" t="s">
        <v>143</v>
      </c>
      <c r="E134" s="14" t="s">
        <v>144</v>
      </c>
      <c r="F134" s="95" t="s">
        <v>151</v>
      </c>
      <c r="G134" s="88" t="s">
        <v>152</v>
      </c>
      <c r="H134" s="18"/>
      <c r="I134" s="30">
        <v>378850</v>
      </c>
      <c r="J134" s="75">
        <v>378850</v>
      </c>
      <c r="K134" s="76">
        <v>1</v>
      </c>
      <c r="L134" s="100" t="s">
        <v>2717</v>
      </c>
      <c r="M134" s="2"/>
      <c r="N134" s="2"/>
      <c r="O134" s="2"/>
      <c r="P134" s="6"/>
      <c r="Q134" s="6"/>
    </row>
    <row r="135" spans="1:441" s="10" customFormat="1" ht="75" customHeight="1" x14ac:dyDescent="0.3">
      <c r="A135" s="70">
        <f t="shared" si="1"/>
        <v>128</v>
      </c>
      <c r="B135" s="4" t="s">
        <v>6</v>
      </c>
      <c r="C135" s="20" t="s">
        <v>7</v>
      </c>
      <c r="D135" s="82" t="s">
        <v>143</v>
      </c>
      <c r="E135" s="14" t="s">
        <v>144</v>
      </c>
      <c r="F135" s="95" t="s">
        <v>155</v>
      </c>
      <c r="G135" s="88" t="s">
        <v>156</v>
      </c>
      <c r="H135" s="18"/>
      <c r="I135" s="30">
        <v>405850</v>
      </c>
      <c r="J135" s="75">
        <v>405849.99999999994</v>
      </c>
      <c r="K135" s="76">
        <v>2</v>
      </c>
      <c r="L135" s="76" t="s">
        <v>2717</v>
      </c>
      <c r="M135" s="6"/>
      <c r="N135" s="6"/>
      <c r="O135" s="6"/>
      <c r="P135" s="2"/>
      <c r="Q135" s="2"/>
    </row>
    <row r="136" spans="1:441" s="10" customFormat="1" ht="75" customHeight="1" x14ac:dyDescent="0.3">
      <c r="A136" s="70">
        <f t="shared" si="1"/>
        <v>129</v>
      </c>
      <c r="B136" s="4" t="s">
        <v>6</v>
      </c>
      <c r="C136" s="20" t="s">
        <v>7</v>
      </c>
      <c r="D136" s="82" t="s">
        <v>143</v>
      </c>
      <c r="E136" s="14" t="s">
        <v>144</v>
      </c>
      <c r="F136" s="95" t="s">
        <v>153</v>
      </c>
      <c r="G136" s="88" t="s">
        <v>154</v>
      </c>
      <c r="H136" s="18"/>
      <c r="I136" s="30">
        <v>438850</v>
      </c>
      <c r="J136" s="75">
        <v>438849.99999999994</v>
      </c>
      <c r="K136" s="76">
        <v>3</v>
      </c>
      <c r="L136" s="76" t="s">
        <v>2717</v>
      </c>
      <c r="M136" s="6"/>
      <c r="N136" s="6"/>
      <c r="O136" s="6"/>
    </row>
    <row r="137" spans="1:441" s="10" customFormat="1" ht="75" customHeight="1" x14ac:dyDescent="0.3">
      <c r="A137" s="70">
        <f t="shared" ref="A137:A200" si="2">ROW(A130)</f>
        <v>130</v>
      </c>
      <c r="B137" s="4" t="s">
        <v>6</v>
      </c>
      <c r="C137" s="20" t="s">
        <v>7</v>
      </c>
      <c r="D137" s="82" t="s">
        <v>1806</v>
      </c>
      <c r="E137" s="14" t="s">
        <v>22</v>
      </c>
      <c r="F137" s="19" t="s">
        <v>23</v>
      </c>
      <c r="G137" s="88" t="s">
        <v>24</v>
      </c>
      <c r="H137" s="98"/>
      <c r="I137" s="75">
        <v>562619</v>
      </c>
      <c r="J137" s="75">
        <v>562619</v>
      </c>
      <c r="K137" s="76">
        <v>4</v>
      </c>
      <c r="L137" s="76" t="s">
        <v>2717</v>
      </c>
      <c r="M137" s="6"/>
      <c r="N137" s="6"/>
      <c r="O137" s="6"/>
      <c r="P137" s="2"/>
      <c r="Q137" s="2"/>
    </row>
    <row r="138" spans="1:441" s="10" customFormat="1" ht="75" customHeight="1" x14ac:dyDescent="0.3">
      <c r="A138" s="70">
        <f t="shared" si="2"/>
        <v>131</v>
      </c>
      <c r="B138" s="4" t="s">
        <v>6</v>
      </c>
      <c r="C138" s="20" t="s">
        <v>7</v>
      </c>
      <c r="D138" s="82" t="s">
        <v>143</v>
      </c>
      <c r="E138" s="14" t="s">
        <v>144</v>
      </c>
      <c r="F138" s="95" t="s">
        <v>157</v>
      </c>
      <c r="G138" s="88" t="s">
        <v>158</v>
      </c>
      <c r="H138" s="18"/>
      <c r="I138" s="30">
        <v>688850</v>
      </c>
      <c r="J138" s="75">
        <v>688850</v>
      </c>
      <c r="K138" s="76">
        <v>5</v>
      </c>
      <c r="L138" s="86" t="s">
        <v>2716</v>
      </c>
      <c r="M138" s="1"/>
      <c r="N138" s="1"/>
      <c r="O138" s="1"/>
      <c r="P138" s="6"/>
      <c r="Q138" s="6"/>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c r="IP138" s="2"/>
      <c r="IQ138" s="2"/>
      <c r="IR138" s="2"/>
      <c r="IS138" s="2"/>
      <c r="IT138" s="2"/>
      <c r="IU138" s="2"/>
      <c r="IV138" s="2"/>
      <c r="IW138" s="2"/>
      <c r="IX138" s="2"/>
      <c r="IY138" s="2"/>
      <c r="IZ138" s="2"/>
      <c r="JA138" s="2"/>
      <c r="JB138" s="2"/>
      <c r="JC138" s="2"/>
      <c r="JD138" s="2"/>
      <c r="JE138" s="2"/>
      <c r="JF138" s="2"/>
      <c r="JG138" s="2"/>
      <c r="JH138" s="2"/>
      <c r="JI138" s="2"/>
      <c r="JJ138" s="2"/>
      <c r="JK138" s="2"/>
      <c r="JL138" s="2"/>
      <c r="JM138" s="2"/>
      <c r="JN138" s="2"/>
      <c r="JO138" s="2"/>
      <c r="JP138" s="2"/>
      <c r="JQ138" s="2"/>
      <c r="JR138" s="2"/>
      <c r="JS138" s="2"/>
      <c r="JT138" s="2"/>
      <c r="JU138" s="2"/>
      <c r="JV138" s="2"/>
      <c r="JW138" s="2"/>
      <c r="JX138" s="2"/>
      <c r="JY138" s="2"/>
      <c r="JZ138" s="2"/>
      <c r="KA138" s="2"/>
      <c r="KB138" s="2"/>
      <c r="KC138" s="2"/>
      <c r="KD138" s="2"/>
      <c r="KE138" s="2"/>
      <c r="KF138" s="2"/>
      <c r="KG138" s="2"/>
      <c r="KH138" s="2"/>
      <c r="KI138" s="2"/>
      <c r="KJ138" s="2"/>
      <c r="KK138" s="2"/>
      <c r="KL138" s="2"/>
      <c r="KM138" s="2"/>
      <c r="KN138" s="2"/>
      <c r="KO138" s="2"/>
      <c r="KP138" s="2"/>
      <c r="KQ138" s="2"/>
      <c r="KR138" s="2"/>
      <c r="KS138" s="2"/>
      <c r="KT138" s="2"/>
      <c r="KU138" s="2"/>
      <c r="KV138" s="2"/>
      <c r="KW138" s="2"/>
      <c r="KX138" s="2"/>
      <c r="KY138" s="2"/>
      <c r="KZ138" s="2"/>
      <c r="LA138" s="2"/>
      <c r="LB138" s="2"/>
      <c r="LC138" s="2"/>
      <c r="LD138" s="2"/>
      <c r="LE138" s="2"/>
      <c r="LF138" s="2"/>
      <c r="LG138" s="2"/>
      <c r="LH138" s="2"/>
      <c r="LI138" s="2"/>
      <c r="LJ138" s="2"/>
      <c r="LK138" s="2"/>
      <c r="LL138" s="2"/>
      <c r="LM138" s="2"/>
      <c r="LN138" s="2"/>
      <c r="LO138" s="2"/>
      <c r="LP138" s="2"/>
      <c r="LQ138" s="2"/>
      <c r="LR138" s="2"/>
      <c r="LS138" s="2"/>
      <c r="LT138" s="2"/>
      <c r="LU138" s="2"/>
      <c r="LV138" s="2"/>
      <c r="LW138" s="2"/>
      <c r="LX138" s="2"/>
      <c r="LY138" s="2"/>
      <c r="LZ138" s="2"/>
      <c r="MA138" s="2"/>
      <c r="MB138" s="2"/>
      <c r="MC138" s="2"/>
      <c r="MD138" s="2"/>
      <c r="ME138" s="2"/>
      <c r="MF138" s="2"/>
      <c r="MG138" s="2"/>
      <c r="MH138" s="2"/>
      <c r="MI138" s="2"/>
      <c r="MJ138" s="2"/>
      <c r="MK138" s="2"/>
      <c r="ML138" s="2"/>
      <c r="MM138" s="2"/>
      <c r="MN138" s="2"/>
      <c r="MO138" s="2"/>
      <c r="MP138" s="2"/>
      <c r="MQ138" s="2"/>
      <c r="MR138" s="2"/>
      <c r="MS138" s="2"/>
      <c r="MT138" s="2"/>
      <c r="MU138" s="2"/>
      <c r="MV138" s="2"/>
      <c r="MW138" s="2"/>
      <c r="MX138" s="2"/>
      <c r="MY138" s="2"/>
      <c r="MZ138" s="2"/>
      <c r="NA138" s="2"/>
      <c r="NB138" s="2"/>
      <c r="NC138" s="2"/>
      <c r="ND138" s="2"/>
      <c r="NE138" s="2"/>
      <c r="NF138" s="2"/>
      <c r="NG138" s="2"/>
      <c r="NH138" s="2"/>
      <c r="NI138" s="2"/>
      <c r="NJ138" s="2"/>
      <c r="NK138" s="2"/>
      <c r="NL138" s="2"/>
      <c r="NM138" s="2"/>
      <c r="NN138" s="2"/>
      <c r="NO138" s="2"/>
      <c r="NP138" s="2"/>
      <c r="NQ138" s="2"/>
      <c r="NR138" s="2"/>
      <c r="NS138" s="2"/>
      <c r="NT138" s="2"/>
      <c r="NU138" s="2"/>
      <c r="NV138" s="2"/>
      <c r="NW138" s="2"/>
      <c r="NX138" s="2"/>
      <c r="NY138" s="2"/>
      <c r="NZ138" s="2"/>
      <c r="OA138" s="2"/>
      <c r="OB138" s="2"/>
      <c r="OC138" s="2"/>
      <c r="OD138" s="2"/>
      <c r="OE138" s="2"/>
      <c r="OF138" s="2"/>
      <c r="OG138" s="2"/>
      <c r="OH138" s="2"/>
      <c r="OI138" s="2"/>
      <c r="OJ138" s="2"/>
      <c r="OK138" s="2"/>
      <c r="OL138" s="2"/>
      <c r="OM138" s="2"/>
      <c r="ON138" s="2"/>
      <c r="OO138" s="2"/>
      <c r="OP138" s="2"/>
      <c r="OQ138" s="2"/>
      <c r="OR138" s="2"/>
      <c r="OS138" s="2"/>
      <c r="OT138" s="2"/>
      <c r="OU138" s="2"/>
      <c r="OV138" s="2"/>
      <c r="OW138" s="2"/>
      <c r="OX138" s="2"/>
      <c r="OY138" s="2"/>
      <c r="OZ138" s="2"/>
      <c r="PA138" s="2"/>
      <c r="PB138" s="2"/>
      <c r="PC138" s="2"/>
      <c r="PD138" s="2"/>
      <c r="PE138" s="2"/>
      <c r="PF138" s="2"/>
      <c r="PG138" s="2"/>
      <c r="PH138" s="2"/>
      <c r="PI138" s="2"/>
      <c r="PJ138" s="2"/>
      <c r="PK138" s="2"/>
      <c r="PL138" s="2"/>
      <c r="PM138" s="2"/>
      <c r="PN138" s="2"/>
      <c r="PO138" s="2"/>
      <c r="PP138" s="2"/>
      <c r="PQ138" s="2"/>
      <c r="PR138" s="2"/>
      <c r="PS138" s="2"/>
      <c r="PT138" s="2"/>
      <c r="PU138" s="2"/>
      <c r="PV138" s="2"/>
      <c r="PW138" s="2"/>
      <c r="PX138" s="2"/>
      <c r="PY138" s="2"/>
    </row>
    <row r="139" spans="1:441" s="2" customFormat="1" ht="75" customHeight="1" x14ac:dyDescent="0.3">
      <c r="A139" s="70">
        <f t="shared" si="2"/>
        <v>132</v>
      </c>
      <c r="B139" s="4" t="s">
        <v>6</v>
      </c>
      <c r="C139" s="20" t="s">
        <v>7</v>
      </c>
      <c r="D139" s="82" t="s">
        <v>1484</v>
      </c>
      <c r="E139" s="14" t="s">
        <v>220</v>
      </c>
      <c r="F139" s="19" t="s">
        <v>172</v>
      </c>
      <c r="G139" s="88" t="s">
        <v>225</v>
      </c>
      <c r="H139" s="11"/>
      <c r="I139" s="75">
        <v>888000</v>
      </c>
      <c r="J139" s="75">
        <v>888000</v>
      </c>
      <c r="K139" s="76">
        <v>6</v>
      </c>
      <c r="L139" s="86" t="s">
        <v>2716</v>
      </c>
      <c r="M139" s="1"/>
      <c r="N139" s="1"/>
      <c r="O139" s="1"/>
      <c r="P139" s="6"/>
      <c r="Q139" s="6"/>
    </row>
    <row r="140" spans="1:441" s="2" customFormat="1" ht="75" customHeight="1" x14ac:dyDescent="0.3">
      <c r="A140" s="70">
        <f t="shared" si="2"/>
        <v>133</v>
      </c>
      <c r="B140" s="4" t="s">
        <v>6</v>
      </c>
      <c r="C140" s="20" t="s">
        <v>7</v>
      </c>
      <c r="D140" s="83" t="s">
        <v>592</v>
      </c>
      <c r="E140" s="14" t="s">
        <v>171</v>
      </c>
      <c r="F140" s="19" t="s">
        <v>172</v>
      </c>
      <c r="G140" s="14" t="s">
        <v>173</v>
      </c>
      <c r="H140" s="94"/>
      <c r="I140" s="75">
        <v>930268</v>
      </c>
      <c r="J140" s="75">
        <v>930267.99999999988</v>
      </c>
      <c r="K140" s="76">
        <v>7</v>
      </c>
      <c r="L140" s="86" t="s">
        <v>2716</v>
      </c>
      <c r="M140" s="1"/>
      <c r="N140" s="1"/>
      <c r="O140" s="1"/>
      <c r="P140" s="6"/>
      <c r="Q140" s="6"/>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c r="HE140" s="10"/>
      <c r="HF140" s="10"/>
      <c r="HG140" s="10"/>
      <c r="HH140" s="10"/>
      <c r="HI140" s="10"/>
      <c r="HJ140" s="10"/>
      <c r="HK140" s="10"/>
      <c r="HL140" s="10"/>
      <c r="HM140" s="10"/>
      <c r="HN140" s="10"/>
      <c r="HO140" s="10"/>
      <c r="HP140" s="10"/>
      <c r="HQ140" s="10"/>
      <c r="HR140" s="10"/>
      <c r="HS140" s="10"/>
      <c r="HT140" s="10"/>
      <c r="HU140" s="10"/>
      <c r="HV140" s="10"/>
      <c r="HW140" s="10"/>
      <c r="HX140" s="10"/>
      <c r="HY140" s="10"/>
      <c r="HZ140" s="10"/>
      <c r="IA140" s="10"/>
      <c r="IB140" s="10"/>
      <c r="IC140" s="10"/>
      <c r="ID140" s="10"/>
      <c r="IE140" s="10"/>
      <c r="IF140" s="10"/>
      <c r="IG140" s="10"/>
      <c r="IH140" s="10"/>
      <c r="II140" s="10"/>
      <c r="IJ140" s="10"/>
      <c r="IK140" s="10"/>
      <c r="IL140" s="10"/>
      <c r="IM140" s="10"/>
      <c r="IN140" s="10"/>
      <c r="IO140" s="10"/>
      <c r="IP140" s="10"/>
      <c r="IQ140" s="10"/>
      <c r="IR140" s="10"/>
      <c r="IS140" s="10"/>
      <c r="IT140" s="10"/>
      <c r="IU140" s="10"/>
      <c r="IV140" s="10"/>
      <c r="IW140" s="10"/>
      <c r="IX140" s="10"/>
      <c r="IY140" s="10"/>
      <c r="IZ140" s="10"/>
      <c r="JA140" s="10"/>
      <c r="JB140" s="10"/>
      <c r="JC140" s="10"/>
      <c r="JD140" s="10"/>
      <c r="JE140" s="10"/>
      <c r="JF140" s="10"/>
      <c r="JG140" s="10"/>
      <c r="JH140" s="10"/>
      <c r="JI140" s="10"/>
      <c r="JJ140" s="10"/>
      <c r="JK140" s="10"/>
      <c r="JL140" s="10"/>
      <c r="JM140" s="10"/>
      <c r="JN140" s="10"/>
      <c r="JO140" s="10"/>
      <c r="JP140" s="10"/>
      <c r="JQ140" s="10"/>
      <c r="JR140" s="10"/>
      <c r="JS140" s="10"/>
      <c r="JT140" s="10"/>
      <c r="JU140" s="10"/>
      <c r="JV140" s="10"/>
      <c r="JW140" s="10"/>
      <c r="JX140" s="10"/>
      <c r="JY140" s="10"/>
      <c r="JZ140" s="10"/>
      <c r="KA140" s="10"/>
      <c r="KB140" s="10"/>
      <c r="KC140" s="10"/>
      <c r="KD140" s="10"/>
      <c r="KE140" s="10"/>
      <c r="KF140" s="10"/>
      <c r="KG140" s="10"/>
      <c r="KH140" s="10"/>
      <c r="KI140" s="10"/>
      <c r="KJ140" s="10"/>
      <c r="KK140" s="10"/>
      <c r="KL140" s="10"/>
      <c r="KM140" s="10"/>
      <c r="KN140" s="10"/>
      <c r="KO140" s="10"/>
      <c r="KP140" s="10"/>
      <c r="KQ140" s="10"/>
      <c r="KR140" s="10"/>
      <c r="KS140" s="10"/>
      <c r="KT140" s="10"/>
      <c r="KU140" s="10"/>
      <c r="KV140" s="10"/>
      <c r="KW140" s="10"/>
      <c r="KX140" s="10"/>
      <c r="KY140" s="10"/>
      <c r="KZ140" s="10"/>
      <c r="LA140" s="10"/>
      <c r="LB140" s="10"/>
      <c r="LC140" s="10"/>
      <c r="LD140" s="10"/>
      <c r="LE140" s="10"/>
      <c r="LF140" s="10"/>
      <c r="LG140" s="10"/>
      <c r="LH140" s="10"/>
      <c r="LI140" s="10"/>
      <c r="LJ140" s="10"/>
      <c r="LK140" s="10"/>
      <c r="LL140" s="10"/>
      <c r="LM140" s="10"/>
      <c r="LN140" s="10"/>
      <c r="LO140" s="10"/>
      <c r="LP140" s="10"/>
      <c r="LQ140" s="10"/>
      <c r="LR140" s="10"/>
      <c r="LS140" s="10"/>
      <c r="LT140" s="10"/>
      <c r="LU140" s="10"/>
      <c r="LV140" s="10"/>
      <c r="LW140" s="10"/>
      <c r="LX140" s="10"/>
      <c r="LY140" s="10"/>
      <c r="LZ140" s="10"/>
      <c r="MA140" s="10"/>
      <c r="MB140" s="10"/>
      <c r="MC140" s="10"/>
      <c r="MD140" s="10"/>
      <c r="ME140" s="10"/>
      <c r="MF140" s="10"/>
      <c r="MG140" s="10"/>
      <c r="MH140" s="10"/>
      <c r="MI140" s="10"/>
      <c r="MJ140" s="10"/>
      <c r="MK140" s="10"/>
      <c r="ML140" s="10"/>
      <c r="MM140" s="10"/>
      <c r="MN140" s="10"/>
      <c r="MO140" s="10"/>
      <c r="MP140" s="10"/>
      <c r="MQ140" s="10"/>
      <c r="MR140" s="10"/>
      <c r="MS140" s="10"/>
      <c r="MT140" s="10"/>
      <c r="MU140" s="10"/>
      <c r="MV140" s="10"/>
      <c r="MW140" s="10"/>
      <c r="MX140" s="10"/>
      <c r="MY140" s="10"/>
      <c r="MZ140" s="10"/>
      <c r="NA140" s="10"/>
      <c r="NB140" s="10"/>
      <c r="NC140" s="10"/>
      <c r="ND140" s="10"/>
      <c r="NE140" s="10"/>
      <c r="NF140" s="10"/>
      <c r="NG140" s="10"/>
      <c r="NH140" s="10"/>
      <c r="NI140" s="10"/>
      <c r="NJ140" s="10"/>
      <c r="NK140" s="10"/>
      <c r="NL140" s="10"/>
      <c r="NM140" s="10"/>
      <c r="NN140" s="10"/>
      <c r="NO140" s="10"/>
      <c r="NP140" s="10"/>
      <c r="NQ140" s="10"/>
      <c r="NR140" s="10"/>
      <c r="NS140" s="10"/>
      <c r="NT140" s="10"/>
      <c r="NU140" s="10"/>
      <c r="NV140" s="10"/>
      <c r="NW140" s="10"/>
      <c r="NX140" s="10"/>
      <c r="NY140" s="10"/>
      <c r="NZ140" s="10"/>
      <c r="OA140" s="10"/>
      <c r="OB140" s="10"/>
      <c r="OC140" s="10"/>
      <c r="OD140" s="10"/>
      <c r="OE140" s="10"/>
      <c r="OF140" s="10"/>
      <c r="OG140" s="10"/>
      <c r="OH140" s="10"/>
      <c r="OI140" s="10"/>
      <c r="OJ140" s="10"/>
      <c r="OK140" s="10"/>
      <c r="OL140" s="10"/>
      <c r="OM140" s="10"/>
      <c r="ON140" s="10"/>
      <c r="OO140" s="10"/>
      <c r="OP140" s="10"/>
      <c r="OQ140" s="10"/>
      <c r="OR140" s="10"/>
      <c r="OS140" s="10"/>
      <c r="OT140" s="10"/>
      <c r="OU140" s="10"/>
      <c r="OV140" s="10"/>
      <c r="OW140" s="10"/>
      <c r="OX140" s="10"/>
      <c r="OY140" s="10"/>
      <c r="OZ140" s="10"/>
      <c r="PA140" s="10"/>
      <c r="PB140" s="10"/>
      <c r="PC140" s="10"/>
      <c r="PD140" s="10"/>
      <c r="PE140" s="10"/>
      <c r="PF140" s="10"/>
      <c r="PG140" s="10"/>
      <c r="PH140" s="10"/>
      <c r="PI140" s="10"/>
      <c r="PJ140" s="10"/>
      <c r="PK140" s="10"/>
      <c r="PL140" s="10"/>
      <c r="PM140" s="10"/>
      <c r="PN140" s="10"/>
      <c r="PO140" s="10"/>
      <c r="PP140" s="10"/>
      <c r="PQ140" s="10"/>
      <c r="PR140" s="10"/>
      <c r="PS140" s="10"/>
      <c r="PT140" s="10"/>
      <c r="PU140" s="10"/>
      <c r="PV140" s="10"/>
      <c r="PW140" s="10"/>
      <c r="PX140" s="10"/>
      <c r="PY140" s="10"/>
    </row>
    <row r="141" spans="1:441" s="2" customFormat="1" ht="75" customHeight="1" x14ac:dyDescent="0.3">
      <c r="A141" s="70">
        <f t="shared" si="2"/>
        <v>134</v>
      </c>
      <c r="B141" s="4" t="s">
        <v>8</v>
      </c>
      <c r="C141" s="20" t="s">
        <v>9</v>
      </c>
      <c r="D141" s="72" t="s">
        <v>2146</v>
      </c>
      <c r="E141" s="19" t="s">
        <v>231</v>
      </c>
      <c r="F141" s="19" t="s">
        <v>238</v>
      </c>
      <c r="G141" s="85" t="s">
        <v>239</v>
      </c>
      <c r="H141" s="80"/>
      <c r="I141" s="81">
        <v>183101</v>
      </c>
      <c r="J141" s="75">
        <v>183100.99999999997</v>
      </c>
      <c r="K141" s="76">
        <v>1</v>
      </c>
      <c r="L141" s="100" t="s">
        <v>2717</v>
      </c>
      <c r="P141" s="1"/>
      <c r="Q141" s="1"/>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c r="IS141" s="6"/>
      <c r="IT141" s="6"/>
      <c r="IU141" s="6"/>
      <c r="IV141" s="6"/>
      <c r="IW141" s="6"/>
      <c r="IX141" s="6"/>
      <c r="IY141" s="6"/>
      <c r="IZ141" s="6"/>
      <c r="JA141" s="6"/>
      <c r="JB141" s="6"/>
      <c r="JC141" s="6"/>
      <c r="JD141" s="6"/>
      <c r="JE141" s="6"/>
      <c r="JF141" s="6"/>
      <c r="JG141" s="6"/>
      <c r="JH141" s="6"/>
      <c r="JI141" s="6"/>
      <c r="JJ141" s="6"/>
      <c r="JK141" s="6"/>
      <c r="JL141" s="6"/>
      <c r="JM141" s="6"/>
      <c r="JN141" s="6"/>
      <c r="JO141" s="6"/>
      <c r="JP141" s="6"/>
      <c r="JQ141" s="6"/>
      <c r="JR141" s="6"/>
      <c r="JS141" s="6"/>
      <c r="JT141" s="6"/>
      <c r="JU141" s="6"/>
      <c r="JV141" s="6"/>
      <c r="JW141" s="6"/>
      <c r="JX141" s="6"/>
      <c r="JY141" s="6"/>
      <c r="JZ141" s="6"/>
      <c r="KA141" s="6"/>
      <c r="KB141" s="6"/>
      <c r="KC141" s="6"/>
      <c r="KD141" s="6"/>
      <c r="KE141" s="6"/>
      <c r="KF141" s="6"/>
      <c r="KG141" s="6"/>
      <c r="KH141" s="6"/>
      <c r="KI141" s="6"/>
      <c r="KJ141" s="6"/>
      <c r="KK141" s="6"/>
      <c r="KL141" s="6"/>
      <c r="KM141" s="6"/>
      <c r="KN141" s="6"/>
      <c r="KO141" s="6"/>
      <c r="KP141" s="6"/>
      <c r="KQ141" s="6"/>
      <c r="KR141" s="6"/>
      <c r="KS141" s="6"/>
      <c r="KT141" s="6"/>
      <c r="KU141" s="6"/>
      <c r="KV141" s="6"/>
      <c r="KW141" s="6"/>
      <c r="KX141" s="6"/>
      <c r="KY141" s="6"/>
      <c r="KZ141" s="6"/>
      <c r="LA141" s="6"/>
      <c r="LB141" s="6"/>
      <c r="LC141" s="6"/>
      <c r="LD141" s="6"/>
      <c r="LE141" s="6"/>
      <c r="LF141" s="6"/>
      <c r="LG141" s="6"/>
      <c r="LH141" s="6"/>
      <c r="LI141" s="6"/>
      <c r="LJ141" s="6"/>
      <c r="LK141" s="6"/>
      <c r="LL141" s="6"/>
      <c r="LM141" s="6"/>
      <c r="LN141" s="6"/>
      <c r="LO141" s="6"/>
      <c r="LP141" s="6"/>
      <c r="LQ141" s="6"/>
      <c r="LR141" s="6"/>
      <c r="LS141" s="6"/>
      <c r="LT141" s="6"/>
      <c r="LU141" s="6"/>
      <c r="LV141" s="6"/>
      <c r="LW141" s="6"/>
      <c r="LX141" s="6"/>
      <c r="LY141" s="6"/>
      <c r="LZ141" s="6"/>
      <c r="MA141" s="6"/>
      <c r="MB141" s="6"/>
      <c r="MC141" s="6"/>
      <c r="MD141" s="6"/>
      <c r="ME141" s="6"/>
      <c r="MF141" s="6"/>
      <c r="MG141" s="6"/>
      <c r="MH141" s="6"/>
      <c r="MI141" s="6"/>
      <c r="MJ141" s="6"/>
      <c r="MK141" s="6"/>
      <c r="ML141" s="6"/>
      <c r="MM141" s="6"/>
      <c r="MN141" s="6"/>
      <c r="MO141" s="6"/>
      <c r="MP141" s="6"/>
      <c r="MQ141" s="6"/>
      <c r="MR141" s="6"/>
      <c r="MS141" s="6"/>
      <c r="MT141" s="6"/>
      <c r="MU141" s="6"/>
      <c r="MV141" s="6"/>
      <c r="MW141" s="6"/>
      <c r="MX141" s="6"/>
      <c r="MY141" s="6"/>
      <c r="MZ141" s="6"/>
      <c r="NA141" s="6"/>
      <c r="NB141" s="6"/>
      <c r="NC141" s="6"/>
      <c r="ND141" s="6"/>
      <c r="NE141" s="6"/>
      <c r="NF141" s="6"/>
      <c r="NG141" s="6"/>
      <c r="NH141" s="6"/>
      <c r="NI141" s="6"/>
      <c r="NJ141" s="6"/>
      <c r="NK141" s="6"/>
      <c r="NL141" s="6"/>
      <c r="NM141" s="6"/>
      <c r="NN141" s="6"/>
      <c r="NO141" s="6"/>
      <c r="NP141" s="6"/>
      <c r="NQ141" s="6"/>
      <c r="NR141" s="6"/>
      <c r="NS141" s="6"/>
      <c r="NT141" s="6"/>
      <c r="NU141" s="6"/>
      <c r="NV141" s="6"/>
      <c r="NW141" s="6"/>
      <c r="NX141" s="6"/>
      <c r="NY141" s="6"/>
      <c r="NZ141" s="6"/>
      <c r="OA141" s="6"/>
      <c r="OB141" s="6"/>
      <c r="OC141" s="6"/>
      <c r="OD141" s="6"/>
      <c r="OE141" s="6"/>
      <c r="OF141" s="6"/>
      <c r="OG141" s="6"/>
      <c r="OH141" s="6"/>
      <c r="OI141" s="6"/>
      <c r="OJ141" s="6"/>
      <c r="OK141" s="6"/>
      <c r="OL141" s="6"/>
      <c r="OM141" s="6"/>
      <c r="ON141" s="6"/>
      <c r="OO141" s="6"/>
      <c r="OP141" s="6"/>
      <c r="OQ141" s="6"/>
      <c r="OR141" s="6"/>
      <c r="OS141" s="6"/>
      <c r="OT141" s="6"/>
      <c r="OU141" s="6"/>
      <c r="OV141" s="6"/>
      <c r="OW141" s="6"/>
      <c r="OX141" s="6"/>
      <c r="OY141" s="6"/>
      <c r="OZ141" s="6"/>
      <c r="PA141" s="6"/>
      <c r="PB141" s="6"/>
      <c r="PC141" s="6"/>
      <c r="PD141" s="6"/>
      <c r="PE141" s="6"/>
      <c r="PF141" s="6"/>
      <c r="PG141" s="6"/>
      <c r="PH141" s="6"/>
      <c r="PI141" s="6"/>
      <c r="PJ141" s="6"/>
      <c r="PK141" s="6"/>
      <c r="PL141" s="6"/>
      <c r="PM141" s="6"/>
      <c r="PN141" s="6"/>
      <c r="PO141" s="6"/>
      <c r="PP141" s="6"/>
      <c r="PQ141" s="6"/>
      <c r="PR141" s="6"/>
      <c r="PS141" s="6"/>
      <c r="PT141" s="6"/>
      <c r="PU141" s="6"/>
      <c r="PV141" s="6"/>
      <c r="PW141" s="6"/>
      <c r="PX141" s="6"/>
      <c r="PY141" s="6"/>
    </row>
    <row r="142" spans="1:441" s="2" customFormat="1" ht="75" customHeight="1" x14ac:dyDescent="0.3">
      <c r="A142" s="70">
        <f t="shared" si="2"/>
        <v>135</v>
      </c>
      <c r="B142" s="4" t="s">
        <v>8</v>
      </c>
      <c r="C142" s="20" t="s">
        <v>9</v>
      </c>
      <c r="D142" s="72" t="s">
        <v>2146</v>
      </c>
      <c r="E142" s="19" t="s">
        <v>231</v>
      </c>
      <c r="F142" s="19" t="s">
        <v>240</v>
      </c>
      <c r="G142" s="85" t="s">
        <v>241</v>
      </c>
      <c r="H142" s="80"/>
      <c r="I142" s="81">
        <v>194227</v>
      </c>
      <c r="J142" s="75">
        <v>194226.99999999997</v>
      </c>
      <c r="K142" s="76">
        <v>2</v>
      </c>
      <c r="L142" s="76" t="s">
        <v>2717</v>
      </c>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c r="KB142" s="6"/>
      <c r="KC142" s="6"/>
      <c r="KD142" s="6"/>
      <c r="KE142" s="6"/>
      <c r="KF142" s="6"/>
      <c r="KG142" s="6"/>
      <c r="KH142" s="6"/>
      <c r="KI142" s="6"/>
      <c r="KJ142" s="6"/>
      <c r="KK142" s="6"/>
      <c r="KL142" s="6"/>
      <c r="KM142" s="6"/>
      <c r="KN142" s="6"/>
      <c r="KO142" s="6"/>
      <c r="KP142" s="6"/>
      <c r="KQ142" s="6"/>
      <c r="KR142" s="6"/>
      <c r="KS142" s="6"/>
      <c r="KT142" s="6"/>
      <c r="KU142" s="6"/>
      <c r="KV142" s="6"/>
      <c r="KW142" s="6"/>
      <c r="KX142" s="6"/>
      <c r="KY142" s="6"/>
      <c r="KZ142" s="6"/>
      <c r="LA142" s="6"/>
      <c r="LB142" s="6"/>
      <c r="LC142" s="6"/>
      <c r="LD142" s="6"/>
      <c r="LE142" s="6"/>
      <c r="LF142" s="6"/>
      <c r="LG142" s="6"/>
      <c r="LH142" s="6"/>
      <c r="LI142" s="6"/>
      <c r="LJ142" s="6"/>
      <c r="LK142" s="6"/>
      <c r="LL142" s="6"/>
      <c r="LM142" s="6"/>
      <c r="LN142" s="6"/>
      <c r="LO142" s="6"/>
      <c r="LP142" s="6"/>
      <c r="LQ142" s="6"/>
      <c r="LR142" s="6"/>
      <c r="LS142" s="6"/>
      <c r="LT142" s="6"/>
      <c r="LU142" s="6"/>
      <c r="LV142" s="6"/>
      <c r="LW142" s="6"/>
      <c r="LX142" s="6"/>
      <c r="LY142" s="6"/>
      <c r="LZ142" s="6"/>
      <c r="MA142" s="6"/>
      <c r="MB142" s="6"/>
      <c r="MC142" s="6"/>
      <c r="MD142" s="6"/>
      <c r="ME142" s="6"/>
      <c r="MF142" s="6"/>
      <c r="MG142" s="6"/>
      <c r="MH142" s="6"/>
      <c r="MI142" s="6"/>
      <c r="MJ142" s="6"/>
      <c r="MK142" s="6"/>
      <c r="ML142" s="6"/>
      <c r="MM142" s="6"/>
      <c r="MN142" s="6"/>
      <c r="MO142" s="6"/>
      <c r="MP142" s="6"/>
      <c r="MQ142" s="6"/>
      <c r="MR142" s="6"/>
      <c r="MS142" s="6"/>
      <c r="MT142" s="6"/>
      <c r="MU142" s="6"/>
      <c r="MV142" s="6"/>
      <c r="MW142" s="6"/>
      <c r="MX142" s="6"/>
      <c r="MY142" s="6"/>
      <c r="MZ142" s="6"/>
      <c r="NA142" s="6"/>
      <c r="NB142" s="6"/>
      <c r="NC142" s="6"/>
      <c r="ND142" s="6"/>
      <c r="NE142" s="6"/>
      <c r="NF142" s="6"/>
      <c r="NG142" s="6"/>
      <c r="NH142" s="6"/>
      <c r="NI142" s="6"/>
      <c r="NJ142" s="6"/>
      <c r="NK142" s="6"/>
      <c r="NL142" s="6"/>
      <c r="NM142" s="6"/>
      <c r="NN142" s="6"/>
      <c r="NO142" s="6"/>
      <c r="NP142" s="6"/>
      <c r="NQ142" s="6"/>
      <c r="NR142" s="6"/>
      <c r="NS142" s="6"/>
      <c r="NT142" s="6"/>
      <c r="NU142" s="6"/>
      <c r="NV142" s="6"/>
      <c r="NW142" s="6"/>
      <c r="NX142" s="6"/>
      <c r="NY142" s="6"/>
      <c r="NZ142" s="6"/>
      <c r="OA142" s="6"/>
      <c r="OB142" s="6"/>
      <c r="OC142" s="6"/>
      <c r="OD142" s="6"/>
      <c r="OE142" s="6"/>
      <c r="OF142" s="6"/>
      <c r="OG142" s="6"/>
      <c r="OH142" s="6"/>
      <c r="OI142" s="6"/>
      <c r="OJ142" s="6"/>
      <c r="OK142" s="6"/>
      <c r="OL142" s="6"/>
      <c r="OM142" s="6"/>
      <c r="ON142" s="6"/>
      <c r="OO142" s="6"/>
      <c r="OP142" s="6"/>
      <c r="OQ142" s="6"/>
      <c r="OR142" s="6"/>
      <c r="OS142" s="6"/>
      <c r="OT142" s="6"/>
      <c r="OU142" s="6"/>
      <c r="OV142" s="6"/>
      <c r="OW142" s="6"/>
      <c r="OX142" s="6"/>
      <c r="OY142" s="6"/>
      <c r="OZ142" s="6"/>
      <c r="PA142" s="6"/>
      <c r="PB142" s="6"/>
      <c r="PC142" s="6"/>
      <c r="PD142" s="6"/>
      <c r="PE142" s="6"/>
      <c r="PF142" s="6"/>
      <c r="PG142" s="6"/>
      <c r="PH142" s="6"/>
      <c r="PI142" s="6"/>
      <c r="PJ142" s="6"/>
      <c r="PK142" s="6"/>
      <c r="PL142" s="6"/>
      <c r="PM142" s="6"/>
      <c r="PN142" s="6"/>
      <c r="PO142" s="6"/>
      <c r="PP142" s="6"/>
      <c r="PQ142" s="6"/>
      <c r="PR142" s="6"/>
      <c r="PS142" s="6"/>
      <c r="PT142" s="6"/>
      <c r="PU142" s="6"/>
      <c r="PV142" s="6"/>
      <c r="PW142" s="6"/>
      <c r="PX142" s="6"/>
      <c r="PY142" s="6"/>
    </row>
    <row r="143" spans="1:441" s="2" customFormat="1" ht="75" customHeight="1" x14ac:dyDescent="0.3">
      <c r="A143" s="70">
        <f t="shared" si="2"/>
        <v>136</v>
      </c>
      <c r="B143" s="4" t="s">
        <v>8</v>
      </c>
      <c r="C143" s="20" t="s">
        <v>9</v>
      </c>
      <c r="D143" s="72" t="s">
        <v>2146</v>
      </c>
      <c r="E143" s="19" t="s">
        <v>231</v>
      </c>
      <c r="F143" s="19" t="s">
        <v>242</v>
      </c>
      <c r="G143" s="85" t="s">
        <v>243</v>
      </c>
      <c r="H143" s="80"/>
      <c r="I143" s="81">
        <v>211835</v>
      </c>
      <c r="J143" s="75">
        <v>211834.99999999997</v>
      </c>
      <c r="K143" s="76">
        <v>3</v>
      </c>
      <c r="L143" s="76" t="s">
        <v>2717</v>
      </c>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c r="IS143" s="6"/>
      <c r="IT143" s="6"/>
      <c r="IU143" s="6"/>
      <c r="IV143" s="6"/>
      <c r="IW143" s="6"/>
      <c r="IX143" s="6"/>
      <c r="IY143" s="6"/>
      <c r="IZ143" s="6"/>
      <c r="JA143" s="6"/>
      <c r="JB143" s="6"/>
      <c r="JC143" s="6"/>
      <c r="JD143" s="6"/>
      <c r="JE143" s="6"/>
      <c r="JF143" s="6"/>
      <c r="JG143" s="6"/>
      <c r="JH143" s="6"/>
      <c r="JI143" s="6"/>
      <c r="JJ143" s="6"/>
      <c r="JK143" s="6"/>
      <c r="JL143" s="6"/>
      <c r="JM143" s="6"/>
      <c r="JN143" s="6"/>
      <c r="JO143" s="6"/>
      <c r="JP143" s="6"/>
      <c r="JQ143" s="6"/>
      <c r="JR143" s="6"/>
      <c r="JS143" s="6"/>
      <c r="JT143" s="6"/>
      <c r="JU143" s="6"/>
      <c r="JV143" s="6"/>
      <c r="JW143" s="6"/>
      <c r="JX143" s="6"/>
      <c r="JY143" s="6"/>
      <c r="JZ143" s="6"/>
      <c r="KA143" s="6"/>
      <c r="KB143" s="6"/>
      <c r="KC143" s="6"/>
      <c r="KD143" s="6"/>
      <c r="KE143" s="6"/>
      <c r="KF143" s="6"/>
      <c r="KG143" s="6"/>
      <c r="KH143" s="6"/>
      <c r="KI143" s="6"/>
      <c r="KJ143" s="6"/>
      <c r="KK143" s="6"/>
      <c r="KL143" s="6"/>
      <c r="KM143" s="6"/>
      <c r="KN143" s="6"/>
      <c r="KO143" s="6"/>
      <c r="KP143" s="6"/>
      <c r="KQ143" s="6"/>
      <c r="KR143" s="6"/>
      <c r="KS143" s="6"/>
      <c r="KT143" s="6"/>
      <c r="KU143" s="6"/>
      <c r="KV143" s="6"/>
      <c r="KW143" s="6"/>
      <c r="KX143" s="6"/>
      <c r="KY143" s="6"/>
      <c r="KZ143" s="6"/>
      <c r="LA143" s="6"/>
      <c r="LB143" s="6"/>
      <c r="LC143" s="6"/>
      <c r="LD143" s="6"/>
      <c r="LE143" s="6"/>
      <c r="LF143" s="6"/>
      <c r="LG143" s="6"/>
      <c r="LH143" s="6"/>
      <c r="LI143" s="6"/>
      <c r="LJ143" s="6"/>
      <c r="LK143" s="6"/>
      <c r="LL143" s="6"/>
      <c r="LM143" s="6"/>
      <c r="LN143" s="6"/>
      <c r="LO143" s="6"/>
      <c r="LP143" s="6"/>
      <c r="LQ143" s="6"/>
      <c r="LR143" s="6"/>
      <c r="LS143" s="6"/>
      <c r="LT143" s="6"/>
      <c r="LU143" s="6"/>
      <c r="LV143" s="6"/>
      <c r="LW143" s="6"/>
      <c r="LX143" s="6"/>
      <c r="LY143" s="6"/>
      <c r="LZ143" s="6"/>
      <c r="MA143" s="6"/>
      <c r="MB143" s="6"/>
      <c r="MC143" s="6"/>
      <c r="MD143" s="6"/>
      <c r="ME143" s="6"/>
      <c r="MF143" s="6"/>
      <c r="MG143" s="6"/>
      <c r="MH143" s="6"/>
      <c r="MI143" s="6"/>
      <c r="MJ143" s="6"/>
      <c r="MK143" s="6"/>
      <c r="ML143" s="6"/>
      <c r="MM143" s="6"/>
      <c r="MN143" s="6"/>
      <c r="MO143" s="6"/>
      <c r="MP143" s="6"/>
      <c r="MQ143" s="6"/>
      <c r="MR143" s="6"/>
      <c r="MS143" s="6"/>
      <c r="MT143" s="6"/>
      <c r="MU143" s="6"/>
      <c r="MV143" s="6"/>
      <c r="MW143" s="6"/>
      <c r="MX143" s="6"/>
      <c r="MY143" s="6"/>
      <c r="MZ143" s="6"/>
      <c r="NA143" s="6"/>
      <c r="NB143" s="6"/>
      <c r="NC143" s="6"/>
      <c r="ND143" s="6"/>
      <c r="NE143" s="6"/>
      <c r="NF143" s="6"/>
      <c r="NG143" s="6"/>
      <c r="NH143" s="6"/>
      <c r="NI143" s="6"/>
      <c r="NJ143" s="6"/>
      <c r="NK143" s="6"/>
      <c r="NL143" s="6"/>
      <c r="NM143" s="6"/>
      <c r="NN143" s="6"/>
      <c r="NO143" s="6"/>
      <c r="NP143" s="6"/>
      <c r="NQ143" s="6"/>
      <c r="NR143" s="6"/>
      <c r="NS143" s="6"/>
      <c r="NT143" s="6"/>
      <c r="NU143" s="6"/>
      <c r="NV143" s="6"/>
      <c r="NW143" s="6"/>
      <c r="NX143" s="6"/>
      <c r="NY143" s="6"/>
      <c r="NZ143" s="6"/>
      <c r="OA143" s="6"/>
      <c r="OB143" s="6"/>
      <c r="OC143" s="6"/>
      <c r="OD143" s="6"/>
      <c r="OE143" s="6"/>
      <c r="OF143" s="6"/>
      <c r="OG143" s="6"/>
      <c r="OH143" s="6"/>
      <c r="OI143" s="6"/>
      <c r="OJ143" s="6"/>
      <c r="OK143" s="6"/>
      <c r="OL143" s="6"/>
      <c r="OM143" s="6"/>
      <c r="ON143" s="6"/>
      <c r="OO143" s="6"/>
      <c r="OP143" s="6"/>
      <c r="OQ143" s="6"/>
      <c r="OR143" s="6"/>
      <c r="OS143" s="6"/>
      <c r="OT143" s="6"/>
      <c r="OU143" s="6"/>
      <c r="OV143" s="6"/>
      <c r="OW143" s="6"/>
      <c r="OX143" s="6"/>
      <c r="OY143" s="6"/>
      <c r="OZ143" s="6"/>
      <c r="PA143" s="6"/>
      <c r="PB143" s="6"/>
      <c r="PC143" s="6"/>
      <c r="PD143" s="6"/>
      <c r="PE143" s="6"/>
      <c r="PF143" s="6"/>
      <c r="PG143" s="6"/>
      <c r="PH143" s="6"/>
      <c r="PI143" s="6"/>
      <c r="PJ143" s="6"/>
      <c r="PK143" s="6"/>
      <c r="PL143" s="6"/>
      <c r="PM143" s="6"/>
      <c r="PN143" s="6"/>
      <c r="PO143" s="6"/>
      <c r="PP143" s="6"/>
      <c r="PQ143" s="6"/>
      <c r="PR143" s="6"/>
      <c r="PS143" s="6"/>
      <c r="PT143" s="6"/>
      <c r="PU143" s="6"/>
      <c r="PV143" s="6"/>
      <c r="PW143" s="6"/>
      <c r="PX143" s="6"/>
      <c r="PY143" s="6"/>
    </row>
    <row r="144" spans="1:441" s="2" customFormat="1" ht="75" customHeight="1" x14ac:dyDescent="0.3">
      <c r="A144" s="70">
        <f t="shared" si="2"/>
        <v>137</v>
      </c>
      <c r="B144" s="4" t="s">
        <v>8</v>
      </c>
      <c r="C144" s="20" t="s">
        <v>9</v>
      </c>
      <c r="D144" s="72" t="s">
        <v>2146</v>
      </c>
      <c r="E144" s="19" t="s">
        <v>231</v>
      </c>
      <c r="F144" s="19" t="s">
        <v>244</v>
      </c>
      <c r="G144" s="85" t="s">
        <v>245</v>
      </c>
      <c r="H144" s="80"/>
      <c r="I144" s="81">
        <v>238890</v>
      </c>
      <c r="J144" s="75">
        <v>238890</v>
      </c>
      <c r="K144" s="76">
        <v>4</v>
      </c>
      <c r="L144" s="76" t="s">
        <v>2717</v>
      </c>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c r="KB144" s="6"/>
      <c r="KC144" s="6"/>
      <c r="KD144" s="6"/>
      <c r="KE144" s="6"/>
      <c r="KF144" s="6"/>
      <c r="KG144" s="6"/>
      <c r="KH144" s="6"/>
      <c r="KI144" s="6"/>
      <c r="KJ144" s="6"/>
      <c r="KK144" s="6"/>
      <c r="KL144" s="6"/>
      <c r="KM144" s="6"/>
      <c r="KN144" s="6"/>
      <c r="KO144" s="6"/>
      <c r="KP144" s="6"/>
      <c r="KQ144" s="6"/>
      <c r="KR144" s="6"/>
      <c r="KS144" s="6"/>
      <c r="KT144" s="6"/>
      <c r="KU144" s="6"/>
      <c r="KV144" s="6"/>
      <c r="KW144" s="6"/>
      <c r="KX144" s="6"/>
      <c r="KY144" s="6"/>
      <c r="KZ144" s="6"/>
      <c r="LA144" s="6"/>
      <c r="LB144" s="6"/>
      <c r="LC144" s="6"/>
      <c r="LD144" s="6"/>
      <c r="LE144" s="6"/>
      <c r="LF144" s="6"/>
      <c r="LG144" s="6"/>
      <c r="LH144" s="6"/>
      <c r="LI144" s="6"/>
      <c r="LJ144" s="6"/>
      <c r="LK144" s="6"/>
      <c r="LL144" s="6"/>
      <c r="LM144" s="6"/>
      <c r="LN144" s="6"/>
      <c r="LO144" s="6"/>
      <c r="LP144" s="6"/>
      <c r="LQ144" s="6"/>
      <c r="LR144" s="6"/>
      <c r="LS144" s="6"/>
      <c r="LT144" s="6"/>
      <c r="LU144" s="6"/>
      <c r="LV144" s="6"/>
      <c r="LW144" s="6"/>
      <c r="LX144" s="6"/>
      <c r="LY144" s="6"/>
      <c r="LZ144" s="6"/>
      <c r="MA144" s="6"/>
      <c r="MB144" s="6"/>
      <c r="MC144" s="6"/>
      <c r="MD144" s="6"/>
      <c r="ME144" s="6"/>
      <c r="MF144" s="6"/>
      <c r="MG144" s="6"/>
      <c r="MH144" s="6"/>
      <c r="MI144" s="6"/>
      <c r="MJ144" s="6"/>
      <c r="MK144" s="6"/>
      <c r="ML144" s="6"/>
      <c r="MM144" s="6"/>
      <c r="MN144" s="6"/>
      <c r="MO144" s="6"/>
      <c r="MP144" s="6"/>
      <c r="MQ144" s="6"/>
      <c r="MR144" s="6"/>
      <c r="MS144" s="6"/>
      <c r="MT144" s="6"/>
      <c r="MU144" s="6"/>
      <c r="MV144" s="6"/>
      <c r="MW144" s="6"/>
      <c r="MX144" s="6"/>
      <c r="MY144" s="6"/>
      <c r="MZ144" s="6"/>
      <c r="NA144" s="6"/>
      <c r="NB144" s="6"/>
      <c r="NC144" s="6"/>
      <c r="ND144" s="6"/>
      <c r="NE144" s="6"/>
      <c r="NF144" s="6"/>
      <c r="NG144" s="6"/>
      <c r="NH144" s="6"/>
      <c r="NI144" s="6"/>
      <c r="NJ144" s="6"/>
      <c r="NK144" s="6"/>
      <c r="NL144" s="6"/>
      <c r="NM144" s="6"/>
      <c r="NN144" s="6"/>
      <c r="NO144" s="6"/>
      <c r="NP144" s="6"/>
      <c r="NQ144" s="6"/>
      <c r="NR144" s="6"/>
      <c r="NS144" s="6"/>
      <c r="NT144" s="6"/>
      <c r="NU144" s="6"/>
      <c r="NV144" s="6"/>
      <c r="NW144" s="6"/>
      <c r="NX144" s="6"/>
      <c r="NY144" s="6"/>
      <c r="NZ144" s="6"/>
      <c r="OA144" s="6"/>
      <c r="OB144" s="6"/>
      <c r="OC144" s="6"/>
      <c r="OD144" s="6"/>
      <c r="OE144" s="6"/>
      <c r="OF144" s="6"/>
      <c r="OG144" s="6"/>
      <c r="OH144" s="6"/>
      <c r="OI144" s="6"/>
      <c r="OJ144" s="6"/>
      <c r="OK144" s="6"/>
      <c r="OL144" s="6"/>
      <c r="OM144" s="6"/>
      <c r="ON144" s="6"/>
      <c r="OO144" s="6"/>
      <c r="OP144" s="6"/>
      <c r="OQ144" s="6"/>
      <c r="OR144" s="6"/>
      <c r="OS144" s="6"/>
      <c r="OT144" s="6"/>
      <c r="OU144" s="6"/>
      <c r="OV144" s="6"/>
      <c r="OW144" s="6"/>
      <c r="OX144" s="6"/>
      <c r="OY144" s="6"/>
      <c r="OZ144" s="6"/>
      <c r="PA144" s="6"/>
      <c r="PB144" s="6"/>
      <c r="PC144" s="6"/>
      <c r="PD144" s="6"/>
      <c r="PE144" s="6"/>
      <c r="PF144" s="6"/>
      <c r="PG144" s="6"/>
      <c r="PH144" s="6"/>
      <c r="PI144" s="6"/>
      <c r="PJ144" s="6"/>
      <c r="PK144" s="6"/>
      <c r="PL144" s="6"/>
      <c r="PM144" s="6"/>
      <c r="PN144" s="6"/>
      <c r="PO144" s="6"/>
      <c r="PP144" s="6"/>
      <c r="PQ144" s="6"/>
      <c r="PR144" s="6"/>
      <c r="PS144" s="6"/>
      <c r="PT144" s="6"/>
      <c r="PU144" s="6"/>
      <c r="PV144" s="6"/>
      <c r="PW144" s="6"/>
      <c r="PX144" s="6"/>
      <c r="PY144" s="6"/>
    </row>
    <row r="145" spans="1:441" s="2" customFormat="1" ht="75" customHeight="1" x14ac:dyDescent="0.3">
      <c r="A145" s="70">
        <f t="shared" si="2"/>
        <v>138</v>
      </c>
      <c r="B145" s="4" t="s">
        <v>8</v>
      </c>
      <c r="C145" s="20" t="s">
        <v>9</v>
      </c>
      <c r="D145" s="72" t="s">
        <v>2146</v>
      </c>
      <c r="E145" s="19" t="s">
        <v>231</v>
      </c>
      <c r="F145" s="19" t="s">
        <v>246</v>
      </c>
      <c r="G145" s="85" t="s">
        <v>247</v>
      </c>
      <c r="H145" s="80"/>
      <c r="I145" s="81">
        <v>253617</v>
      </c>
      <c r="J145" s="75">
        <v>253616.99999999997</v>
      </c>
      <c r="K145" s="76">
        <v>5</v>
      </c>
      <c r="L145" s="76" t="s">
        <v>2717</v>
      </c>
      <c r="M145" s="6"/>
      <c r="N145" s="6"/>
      <c r="O145" s="6"/>
      <c r="P145" s="1"/>
      <c r="Q145" s="1"/>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c r="IS145" s="6"/>
      <c r="IT145" s="6"/>
      <c r="IU145" s="6"/>
      <c r="IV145" s="6"/>
      <c r="IW145" s="6"/>
      <c r="IX145" s="6"/>
      <c r="IY145" s="6"/>
      <c r="IZ145" s="6"/>
      <c r="JA145" s="6"/>
      <c r="JB145" s="6"/>
      <c r="JC145" s="6"/>
      <c r="JD145" s="6"/>
      <c r="JE145" s="6"/>
      <c r="JF145" s="6"/>
      <c r="JG145" s="6"/>
      <c r="JH145" s="6"/>
      <c r="JI145" s="6"/>
      <c r="JJ145" s="6"/>
      <c r="JK145" s="6"/>
      <c r="JL145" s="6"/>
      <c r="JM145" s="6"/>
      <c r="JN145" s="6"/>
      <c r="JO145" s="6"/>
      <c r="JP145" s="6"/>
      <c r="JQ145" s="6"/>
      <c r="JR145" s="6"/>
      <c r="JS145" s="6"/>
      <c r="JT145" s="6"/>
      <c r="JU145" s="6"/>
      <c r="JV145" s="6"/>
      <c r="JW145" s="6"/>
      <c r="JX145" s="6"/>
      <c r="JY145" s="6"/>
      <c r="JZ145" s="6"/>
      <c r="KA145" s="6"/>
      <c r="KB145" s="6"/>
      <c r="KC145" s="6"/>
      <c r="KD145" s="6"/>
      <c r="KE145" s="6"/>
      <c r="KF145" s="6"/>
      <c r="KG145" s="6"/>
      <c r="KH145" s="6"/>
      <c r="KI145" s="6"/>
      <c r="KJ145" s="6"/>
      <c r="KK145" s="6"/>
      <c r="KL145" s="6"/>
      <c r="KM145" s="6"/>
      <c r="KN145" s="6"/>
      <c r="KO145" s="6"/>
      <c r="KP145" s="6"/>
      <c r="KQ145" s="6"/>
      <c r="KR145" s="6"/>
      <c r="KS145" s="6"/>
      <c r="KT145" s="6"/>
      <c r="KU145" s="6"/>
      <c r="KV145" s="6"/>
      <c r="KW145" s="6"/>
      <c r="KX145" s="6"/>
      <c r="KY145" s="6"/>
      <c r="KZ145" s="6"/>
      <c r="LA145" s="6"/>
      <c r="LB145" s="6"/>
      <c r="LC145" s="6"/>
      <c r="LD145" s="6"/>
      <c r="LE145" s="6"/>
      <c r="LF145" s="6"/>
      <c r="LG145" s="6"/>
      <c r="LH145" s="6"/>
      <c r="LI145" s="6"/>
      <c r="LJ145" s="6"/>
      <c r="LK145" s="6"/>
      <c r="LL145" s="6"/>
      <c r="LM145" s="6"/>
      <c r="LN145" s="6"/>
      <c r="LO145" s="6"/>
      <c r="LP145" s="6"/>
      <c r="LQ145" s="6"/>
      <c r="LR145" s="6"/>
      <c r="LS145" s="6"/>
      <c r="LT145" s="6"/>
      <c r="LU145" s="6"/>
      <c r="LV145" s="6"/>
      <c r="LW145" s="6"/>
      <c r="LX145" s="6"/>
      <c r="LY145" s="6"/>
      <c r="LZ145" s="6"/>
      <c r="MA145" s="6"/>
      <c r="MB145" s="6"/>
      <c r="MC145" s="6"/>
      <c r="MD145" s="6"/>
      <c r="ME145" s="6"/>
      <c r="MF145" s="6"/>
      <c r="MG145" s="6"/>
      <c r="MH145" s="6"/>
      <c r="MI145" s="6"/>
      <c r="MJ145" s="6"/>
      <c r="MK145" s="6"/>
      <c r="ML145" s="6"/>
      <c r="MM145" s="6"/>
      <c r="MN145" s="6"/>
      <c r="MO145" s="6"/>
      <c r="MP145" s="6"/>
      <c r="MQ145" s="6"/>
      <c r="MR145" s="6"/>
      <c r="MS145" s="6"/>
      <c r="MT145" s="6"/>
      <c r="MU145" s="6"/>
      <c r="MV145" s="6"/>
      <c r="MW145" s="6"/>
      <c r="MX145" s="6"/>
      <c r="MY145" s="6"/>
      <c r="MZ145" s="6"/>
      <c r="NA145" s="6"/>
      <c r="NB145" s="6"/>
      <c r="NC145" s="6"/>
      <c r="ND145" s="6"/>
      <c r="NE145" s="6"/>
      <c r="NF145" s="6"/>
      <c r="NG145" s="6"/>
      <c r="NH145" s="6"/>
      <c r="NI145" s="6"/>
      <c r="NJ145" s="6"/>
      <c r="NK145" s="6"/>
      <c r="NL145" s="6"/>
      <c r="NM145" s="6"/>
      <c r="NN145" s="6"/>
      <c r="NO145" s="6"/>
      <c r="NP145" s="6"/>
      <c r="NQ145" s="6"/>
      <c r="NR145" s="6"/>
      <c r="NS145" s="6"/>
      <c r="NT145" s="6"/>
      <c r="NU145" s="6"/>
      <c r="NV145" s="6"/>
      <c r="NW145" s="6"/>
      <c r="NX145" s="6"/>
      <c r="NY145" s="6"/>
      <c r="NZ145" s="6"/>
      <c r="OA145" s="6"/>
      <c r="OB145" s="6"/>
      <c r="OC145" s="6"/>
      <c r="OD145" s="6"/>
      <c r="OE145" s="6"/>
      <c r="OF145" s="6"/>
      <c r="OG145" s="6"/>
      <c r="OH145" s="6"/>
      <c r="OI145" s="6"/>
      <c r="OJ145" s="6"/>
      <c r="OK145" s="6"/>
      <c r="OL145" s="6"/>
      <c r="OM145" s="6"/>
      <c r="ON145" s="6"/>
      <c r="OO145" s="6"/>
      <c r="OP145" s="6"/>
      <c r="OQ145" s="6"/>
      <c r="OR145" s="6"/>
      <c r="OS145" s="6"/>
      <c r="OT145" s="6"/>
      <c r="OU145" s="6"/>
      <c r="OV145" s="6"/>
      <c r="OW145" s="6"/>
      <c r="OX145" s="6"/>
      <c r="OY145" s="6"/>
      <c r="OZ145" s="6"/>
      <c r="PA145" s="6"/>
      <c r="PB145" s="6"/>
      <c r="PC145" s="6"/>
      <c r="PD145" s="6"/>
      <c r="PE145" s="6"/>
      <c r="PF145" s="6"/>
      <c r="PG145" s="6"/>
      <c r="PH145" s="6"/>
      <c r="PI145" s="6"/>
      <c r="PJ145" s="6"/>
      <c r="PK145" s="6"/>
      <c r="PL145" s="6"/>
      <c r="PM145" s="6"/>
      <c r="PN145" s="6"/>
      <c r="PO145" s="6"/>
      <c r="PP145" s="6"/>
      <c r="PQ145" s="6"/>
      <c r="PR145" s="6"/>
      <c r="PS145" s="6"/>
      <c r="PT145" s="6"/>
      <c r="PU145" s="6"/>
      <c r="PV145" s="6"/>
      <c r="PW145" s="6"/>
      <c r="PX145" s="6"/>
      <c r="PY145" s="6"/>
    </row>
    <row r="146" spans="1:441" s="2" customFormat="1" ht="75" customHeight="1" x14ac:dyDescent="0.3">
      <c r="A146" s="70">
        <f t="shared" si="2"/>
        <v>139</v>
      </c>
      <c r="B146" s="4" t="s">
        <v>8</v>
      </c>
      <c r="C146" s="20" t="s">
        <v>9</v>
      </c>
      <c r="D146" s="82" t="s">
        <v>143</v>
      </c>
      <c r="E146" s="14" t="s">
        <v>144</v>
      </c>
      <c r="F146" s="95" t="s">
        <v>161</v>
      </c>
      <c r="G146" s="88" t="s">
        <v>162</v>
      </c>
      <c r="H146" s="18"/>
      <c r="I146" s="30">
        <v>348450</v>
      </c>
      <c r="J146" s="75">
        <v>348450</v>
      </c>
      <c r="K146" s="76">
        <v>6</v>
      </c>
      <c r="L146" s="76" t="s">
        <v>2717</v>
      </c>
      <c r="M146" s="6"/>
      <c r="N146" s="6"/>
      <c r="O146" s="6"/>
      <c r="P146" s="6"/>
      <c r="Q146" s="6"/>
    </row>
    <row r="147" spans="1:441" s="2" customFormat="1" ht="75" customHeight="1" x14ac:dyDescent="0.3">
      <c r="A147" s="70">
        <f t="shared" si="2"/>
        <v>140</v>
      </c>
      <c r="B147" s="4" t="s">
        <v>8</v>
      </c>
      <c r="C147" s="20" t="s">
        <v>9</v>
      </c>
      <c r="D147" s="82" t="s">
        <v>143</v>
      </c>
      <c r="E147" s="14" t="s">
        <v>144</v>
      </c>
      <c r="F147" s="95" t="s">
        <v>163</v>
      </c>
      <c r="G147" s="88" t="s">
        <v>164</v>
      </c>
      <c r="H147" s="18"/>
      <c r="I147" s="30">
        <v>390450</v>
      </c>
      <c r="J147" s="75">
        <v>390450</v>
      </c>
      <c r="K147" s="76">
        <v>7</v>
      </c>
      <c r="L147" s="76" t="s">
        <v>2717</v>
      </c>
      <c r="M147" s="6"/>
      <c r="N147" s="6"/>
      <c r="O147" s="6"/>
      <c r="P147" s="6"/>
      <c r="Q147" s="6"/>
    </row>
    <row r="148" spans="1:441" s="2" customFormat="1" ht="75" customHeight="1" x14ac:dyDescent="0.3">
      <c r="A148" s="70">
        <f t="shared" si="2"/>
        <v>141</v>
      </c>
      <c r="B148" s="4" t="s">
        <v>8</v>
      </c>
      <c r="C148" s="20" t="s">
        <v>9</v>
      </c>
      <c r="D148" s="82" t="s">
        <v>143</v>
      </c>
      <c r="E148" s="14" t="s">
        <v>144</v>
      </c>
      <c r="F148" s="95" t="s">
        <v>165</v>
      </c>
      <c r="G148" s="88" t="s">
        <v>166</v>
      </c>
      <c r="H148" s="18"/>
      <c r="I148" s="30">
        <v>422450</v>
      </c>
      <c r="J148" s="75">
        <v>422449.99999999994</v>
      </c>
      <c r="K148" s="76">
        <v>8</v>
      </c>
      <c r="L148" s="76" t="s">
        <v>2717</v>
      </c>
      <c r="M148" s="6"/>
      <c r="N148" s="6"/>
      <c r="O148" s="6"/>
      <c r="P148" s="6"/>
      <c r="Q148" s="6"/>
    </row>
    <row r="149" spans="1:441" s="2" customFormat="1" ht="75" customHeight="1" x14ac:dyDescent="0.3">
      <c r="A149" s="70">
        <f t="shared" si="2"/>
        <v>142</v>
      </c>
      <c r="B149" s="4" t="s">
        <v>8</v>
      </c>
      <c r="C149" s="20" t="s">
        <v>9</v>
      </c>
      <c r="D149" s="82" t="s">
        <v>273</v>
      </c>
      <c r="E149" s="14" t="s">
        <v>306</v>
      </c>
      <c r="F149" s="19" t="s">
        <v>325</v>
      </c>
      <c r="G149" s="88" t="s">
        <v>326</v>
      </c>
      <c r="H149" s="13"/>
      <c r="I149" s="29">
        <v>452200</v>
      </c>
      <c r="J149" s="75">
        <v>502417.87587985932</v>
      </c>
      <c r="K149" s="76">
        <v>9</v>
      </c>
      <c r="L149" s="86" t="s">
        <v>2717</v>
      </c>
      <c r="M149" s="1"/>
      <c r="N149" s="1"/>
      <c r="O149" s="1"/>
      <c r="P149" s="6"/>
      <c r="Q149" s="6"/>
    </row>
    <row r="150" spans="1:441" s="2" customFormat="1" ht="75" customHeight="1" x14ac:dyDescent="0.3">
      <c r="A150" s="70">
        <f t="shared" si="2"/>
        <v>143</v>
      </c>
      <c r="B150" s="4" t="s">
        <v>8</v>
      </c>
      <c r="C150" s="20" t="s">
        <v>9</v>
      </c>
      <c r="D150" s="82" t="s">
        <v>273</v>
      </c>
      <c r="E150" s="14" t="s">
        <v>306</v>
      </c>
      <c r="F150" s="19" t="s">
        <v>327</v>
      </c>
      <c r="G150" s="88" t="s">
        <v>328</v>
      </c>
      <c r="H150" s="13"/>
      <c r="I150" s="29">
        <v>458400</v>
      </c>
      <c r="J150" s="75">
        <v>508178.06933121278</v>
      </c>
      <c r="K150" s="76">
        <v>10</v>
      </c>
      <c r="L150" s="76" t="s">
        <v>2717</v>
      </c>
      <c r="M150" s="6"/>
      <c r="N150" s="6"/>
      <c r="O150" s="6"/>
      <c r="P150" s="6"/>
      <c r="Q150" s="6"/>
    </row>
    <row r="151" spans="1:441" s="2" customFormat="1" ht="75" customHeight="1" x14ac:dyDescent="0.3">
      <c r="A151" s="70">
        <f t="shared" si="2"/>
        <v>144</v>
      </c>
      <c r="B151" s="4" t="s">
        <v>8</v>
      </c>
      <c r="C151" s="20" t="s">
        <v>9</v>
      </c>
      <c r="D151" s="82" t="s">
        <v>273</v>
      </c>
      <c r="E151" s="14" t="s">
        <v>306</v>
      </c>
      <c r="F151" s="19" t="s">
        <v>329</v>
      </c>
      <c r="G151" s="88" t="s">
        <v>330</v>
      </c>
      <c r="H151" s="13"/>
      <c r="I151" s="29">
        <v>472000</v>
      </c>
      <c r="J151" s="75">
        <v>521413.53386580403</v>
      </c>
      <c r="K151" s="76">
        <v>11</v>
      </c>
      <c r="L151" s="86" t="s">
        <v>2717</v>
      </c>
      <c r="M151" s="10"/>
      <c r="N151" s="10"/>
      <c r="O151" s="10"/>
      <c r="P151" s="6"/>
      <c r="Q151" s="6"/>
    </row>
    <row r="152" spans="1:441" ht="75" customHeight="1" x14ac:dyDescent="0.3">
      <c r="A152" s="70">
        <f t="shared" si="2"/>
        <v>145</v>
      </c>
      <c r="B152" s="4" t="s">
        <v>8</v>
      </c>
      <c r="C152" s="20" t="s">
        <v>9</v>
      </c>
      <c r="D152" s="82" t="s">
        <v>1806</v>
      </c>
      <c r="E152" s="14" t="s">
        <v>57</v>
      </c>
      <c r="F152" s="19" t="s">
        <v>65</v>
      </c>
      <c r="G152" s="88" t="s">
        <v>58</v>
      </c>
      <c r="H152" s="98"/>
      <c r="I152" s="75">
        <v>514246</v>
      </c>
      <c r="J152" s="75">
        <v>514245.99999999988</v>
      </c>
      <c r="K152" s="76">
        <v>12</v>
      </c>
      <c r="L152" s="76" t="s">
        <v>2717</v>
      </c>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2"/>
      <c r="HM152" s="2"/>
      <c r="HN152" s="2"/>
      <c r="HO152" s="2"/>
      <c r="HP152" s="2"/>
      <c r="HQ152" s="2"/>
      <c r="HR152" s="2"/>
      <c r="HS152" s="2"/>
      <c r="HT152" s="2"/>
      <c r="HU152" s="2"/>
      <c r="HV152" s="2"/>
      <c r="HW152" s="2"/>
      <c r="HX152" s="2"/>
      <c r="HY152" s="2"/>
      <c r="HZ152" s="2"/>
      <c r="IA152" s="2"/>
      <c r="IB152" s="2"/>
      <c r="IC152" s="2"/>
      <c r="ID152" s="2"/>
      <c r="IE152" s="2"/>
      <c r="IF152" s="2"/>
      <c r="IG152" s="2"/>
      <c r="IH152" s="2"/>
      <c r="II152" s="2"/>
      <c r="IJ152" s="2"/>
      <c r="IK152" s="2"/>
      <c r="IL152" s="2"/>
      <c r="IM152" s="2"/>
      <c r="IN152" s="2"/>
      <c r="IO152" s="2"/>
      <c r="IP152" s="2"/>
      <c r="IQ152" s="2"/>
      <c r="IR152" s="2"/>
      <c r="IS152" s="2"/>
      <c r="IT152" s="2"/>
      <c r="IU152" s="2"/>
      <c r="IV152" s="2"/>
      <c r="IW152" s="2"/>
      <c r="IX152" s="2"/>
      <c r="IY152" s="2"/>
      <c r="IZ152" s="2"/>
      <c r="JA152" s="2"/>
      <c r="JB152" s="2"/>
      <c r="JC152" s="2"/>
      <c r="JD152" s="2"/>
      <c r="JE152" s="2"/>
      <c r="JF152" s="2"/>
      <c r="JG152" s="2"/>
      <c r="JH152" s="2"/>
      <c r="JI152" s="2"/>
      <c r="JJ152" s="2"/>
      <c r="JK152" s="2"/>
      <c r="JL152" s="2"/>
      <c r="JM152" s="2"/>
      <c r="JN152" s="2"/>
      <c r="JO152" s="2"/>
      <c r="JP152" s="2"/>
      <c r="JQ152" s="2"/>
      <c r="JR152" s="2"/>
      <c r="JS152" s="2"/>
      <c r="JT152" s="2"/>
      <c r="JU152" s="2"/>
      <c r="JV152" s="2"/>
      <c r="JW152" s="2"/>
      <c r="JX152" s="2"/>
      <c r="JY152" s="2"/>
      <c r="JZ152" s="2"/>
      <c r="KA152" s="2"/>
      <c r="KB152" s="2"/>
      <c r="KC152" s="2"/>
      <c r="KD152" s="2"/>
      <c r="KE152" s="2"/>
      <c r="KF152" s="2"/>
      <c r="KG152" s="2"/>
      <c r="KH152" s="2"/>
      <c r="KI152" s="2"/>
      <c r="KJ152" s="2"/>
      <c r="KK152" s="2"/>
      <c r="KL152" s="2"/>
      <c r="KM152" s="2"/>
      <c r="KN152" s="2"/>
      <c r="KO152" s="2"/>
      <c r="KP152" s="2"/>
      <c r="KQ152" s="2"/>
      <c r="KR152" s="2"/>
      <c r="KS152" s="2"/>
      <c r="KT152" s="2"/>
      <c r="KU152" s="2"/>
      <c r="KV152" s="2"/>
      <c r="KW152" s="2"/>
      <c r="KX152" s="2"/>
      <c r="KY152" s="2"/>
      <c r="KZ152" s="2"/>
      <c r="LA152" s="2"/>
      <c r="LB152" s="2"/>
      <c r="LC152" s="2"/>
      <c r="LD152" s="2"/>
      <c r="LE152" s="2"/>
      <c r="LF152" s="2"/>
      <c r="LG152" s="2"/>
      <c r="LH152" s="2"/>
      <c r="LI152" s="2"/>
      <c r="LJ152" s="2"/>
      <c r="LK152" s="2"/>
      <c r="LL152" s="2"/>
      <c r="LM152" s="2"/>
      <c r="LN152" s="2"/>
      <c r="LO152" s="2"/>
      <c r="LP152" s="2"/>
      <c r="LQ152" s="2"/>
      <c r="LR152" s="2"/>
      <c r="LS152" s="2"/>
      <c r="LT152" s="2"/>
      <c r="LU152" s="2"/>
      <c r="LV152" s="2"/>
      <c r="LW152" s="2"/>
      <c r="LX152" s="2"/>
      <c r="LY152" s="2"/>
      <c r="LZ152" s="2"/>
      <c r="MA152" s="2"/>
      <c r="MB152" s="2"/>
      <c r="MC152" s="2"/>
      <c r="MD152" s="2"/>
      <c r="ME152" s="2"/>
      <c r="MF152" s="2"/>
      <c r="MG152" s="2"/>
      <c r="MH152" s="2"/>
      <c r="MI152" s="2"/>
      <c r="MJ152" s="2"/>
      <c r="MK152" s="2"/>
      <c r="ML152" s="2"/>
      <c r="MM152" s="2"/>
      <c r="MN152" s="2"/>
      <c r="MO152" s="2"/>
      <c r="MP152" s="2"/>
      <c r="MQ152" s="2"/>
      <c r="MR152" s="2"/>
      <c r="MS152" s="2"/>
      <c r="MT152" s="2"/>
      <c r="MU152" s="2"/>
      <c r="MV152" s="2"/>
      <c r="MW152" s="2"/>
      <c r="MX152" s="2"/>
      <c r="MY152" s="2"/>
      <c r="MZ152" s="2"/>
      <c r="NA152" s="2"/>
      <c r="NB152" s="2"/>
      <c r="NC152" s="2"/>
      <c r="ND152" s="2"/>
      <c r="NE152" s="2"/>
      <c r="NF152" s="2"/>
      <c r="NG152" s="2"/>
      <c r="NH152" s="2"/>
      <c r="NI152" s="2"/>
      <c r="NJ152" s="2"/>
      <c r="NK152" s="2"/>
      <c r="NL152" s="2"/>
      <c r="NM152" s="2"/>
      <c r="NN152" s="2"/>
      <c r="NO152" s="2"/>
      <c r="NP152" s="2"/>
      <c r="NQ152" s="2"/>
      <c r="NR152" s="2"/>
      <c r="NS152" s="2"/>
      <c r="NT152" s="2"/>
      <c r="NU152" s="2"/>
      <c r="NV152" s="2"/>
      <c r="NW152" s="2"/>
      <c r="NX152" s="2"/>
      <c r="NY152" s="2"/>
      <c r="NZ152" s="2"/>
      <c r="OA152" s="2"/>
      <c r="OB152" s="2"/>
      <c r="OC152" s="2"/>
      <c r="OD152" s="2"/>
      <c r="OE152" s="2"/>
      <c r="OF152" s="2"/>
      <c r="OG152" s="2"/>
      <c r="OH152" s="2"/>
      <c r="OI152" s="2"/>
      <c r="OJ152" s="2"/>
      <c r="OK152" s="2"/>
      <c r="OL152" s="2"/>
      <c r="OM152" s="2"/>
      <c r="ON152" s="2"/>
      <c r="OO152" s="2"/>
      <c r="OP152" s="2"/>
      <c r="OQ152" s="2"/>
      <c r="OR152" s="2"/>
      <c r="OS152" s="2"/>
      <c r="OT152" s="2"/>
      <c r="OU152" s="2"/>
      <c r="OV152" s="2"/>
      <c r="OW152" s="2"/>
      <c r="OX152" s="2"/>
      <c r="OY152" s="2"/>
      <c r="OZ152" s="2"/>
      <c r="PA152" s="2"/>
      <c r="PB152" s="2"/>
      <c r="PC152" s="2"/>
      <c r="PD152" s="2"/>
      <c r="PE152" s="2"/>
      <c r="PF152" s="2"/>
      <c r="PG152" s="2"/>
      <c r="PH152" s="2"/>
      <c r="PI152" s="2"/>
      <c r="PJ152" s="2"/>
      <c r="PK152" s="2"/>
      <c r="PL152" s="2"/>
      <c r="PM152" s="2"/>
      <c r="PN152" s="2"/>
      <c r="PO152" s="2"/>
      <c r="PP152" s="2"/>
      <c r="PQ152" s="2"/>
      <c r="PR152" s="2"/>
      <c r="PS152" s="2"/>
      <c r="PT152" s="2"/>
      <c r="PU152" s="2"/>
      <c r="PV152" s="2"/>
      <c r="PW152" s="2"/>
      <c r="PX152" s="2"/>
      <c r="PY152" s="2"/>
    </row>
    <row r="153" spans="1:441" ht="75" customHeight="1" x14ac:dyDescent="0.3">
      <c r="A153" s="70">
        <f t="shared" si="2"/>
        <v>146</v>
      </c>
      <c r="B153" s="4" t="s">
        <v>8</v>
      </c>
      <c r="C153" s="20" t="s">
        <v>9</v>
      </c>
      <c r="D153" s="82" t="s">
        <v>1806</v>
      </c>
      <c r="E153" s="14" t="s">
        <v>57</v>
      </c>
      <c r="F153" s="19" t="s">
        <v>66</v>
      </c>
      <c r="G153" s="88" t="s">
        <v>59</v>
      </c>
      <c r="H153" s="98"/>
      <c r="I153" s="75">
        <v>525136</v>
      </c>
      <c r="J153" s="75">
        <v>525135.99999999988</v>
      </c>
      <c r="K153" s="76">
        <v>13</v>
      </c>
      <c r="L153" s="76" t="s">
        <v>2717</v>
      </c>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c r="HC153" s="2"/>
      <c r="HD153" s="2"/>
      <c r="HE153" s="2"/>
      <c r="HF153" s="2"/>
      <c r="HG153" s="2"/>
      <c r="HH153" s="2"/>
      <c r="HI153" s="2"/>
      <c r="HJ153" s="2"/>
      <c r="HK153" s="2"/>
      <c r="HL153" s="2"/>
      <c r="HM153" s="2"/>
      <c r="HN153" s="2"/>
      <c r="HO153" s="2"/>
      <c r="HP153" s="2"/>
      <c r="HQ153" s="2"/>
      <c r="HR153" s="2"/>
      <c r="HS153" s="2"/>
      <c r="HT153" s="2"/>
      <c r="HU153" s="2"/>
      <c r="HV153" s="2"/>
      <c r="HW153" s="2"/>
      <c r="HX153" s="2"/>
      <c r="HY153" s="2"/>
      <c r="HZ153" s="2"/>
      <c r="IA153" s="2"/>
      <c r="IB153" s="2"/>
      <c r="IC153" s="2"/>
      <c r="ID153" s="2"/>
      <c r="IE153" s="2"/>
      <c r="IF153" s="2"/>
      <c r="IG153" s="2"/>
      <c r="IH153" s="2"/>
      <c r="II153" s="2"/>
      <c r="IJ153" s="2"/>
      <c r="IK153" s="2"/>
      <c r="IL153" s="2"/>
      <c r="IM153" s="2"/>
      <c r="IN153" s="2"/>
      <c r="IO153" s="2"/>
      <c r="IP153" s="2"/>
      <c r="IQ153" s="2"/>
      <c r="IR153" s="2"/>
      <c r="IS153" s="2"/>
      <c r="IT153" s="2"/>
      <c r="IU153" s="2"/>
      <c r="IV153" s="2"/>
      <c r="IW153" s="2"/>
      <c r="IX153" s="2"/>
      <c r="IY153" s="2"/>
      <c r="IZ153" s="2"/>
      <c r="JA153" s="2"/>
      <c r="JB153" s="2"/>
      <c r="JC153" s="2"/>
      <c r="JD153" s="2"/>
      <c r="JE153" s="2"/>
      <c r="JF153" s="2"/>
      <c r="JG153" s="2"/>
      <c r="JH153" s="2"/>
      <c r="JI153" s="2"/>
      <c r="JJ153" s="2"/>
      <c r="JK153" s="2"/>
      <c r="JL153" s="2"/>
      <c r="JM153" s="2"/>
      <c r="JN153" s="2"/>
      <c r="JO153" s="2"/>
      <c r="JP153" s="2"/>
      <c r="JQ153" s="2"/>
      <c r="JR153" s="2"/>
      <c r="JS153" s="2"/>
      <c r="JT153" s="2"/>
      <c r="JU153" s="2"/>
      <c r="JV153" s="2"/>
      <c r="JW153" s="2"/>
      <c r="JX153" s="2"/>
      <c r="JY153" s="2"/>
      <c r="JZ153" s="2"/>
      <c r="KA153" s="2"/>
      <c r="KB153" s="2"/>
      <c r="KC153" s="2"/>
      <c r="KD153" s="2"/>
      <c r="KE153" s="2"/>
      <c r="KF153" s="2"/>
      <c r="KG153" s="2"/>
      <c r="KH153" s="2"/>
      <c r="KI153" s="2"/>
      <c r="KJ153" s="2"/>
      <c r="KK153" s="2"/>
      <c r="KL153" s="2"/>
      <c r="KM153" s="2"/>
      <c r="KN153" s="2"/>
      <c r="KO153" s="2"/>
      <c r="KP153" s="2"/>
      <c r="KQ153" s="2"/>
      <c r="KR153" s="2"/>
      <c r="KS153" s="2"/>
      <c r="KT153" s="2"/>
      <c r="KU153" s="2"/>
      <c r="KV153" s="2"/>
      <c r="KW153" s="2"/>
      <c r="KX153" s="2"/>
      <c r="KY153" s="2"/>
      <c r="KZ153" s="2"/>
      <c r="LA153" s="2"/>
      <c r="LB153" s="2"/>
      <c r="LC153" s="2"/>
      <c r="LD153" s="2"/>
      <c r="LE153" s="2"/>
      <c r="LF153" s="2"/>
      <c r="LG153" s="2"/>
      <c r="LH153" s="2"/>
      <c r="LI153" s="2"/>
      <c r="LJ153" s="2"/>
      <c r="LK153" s="2"/>
      <c r="LL153" s="2"/>
      <c r="LM153" s="2"/>
      <c r="LN153" s="2"/>
      <c r="LO153" s="2"/>
      <c r="LP153" s="2"/>
      <c r="LQ153" s="2"/>
      <c r="LR153" s="2"/>
      <c r="LS153" s="2"/>
      <c r="LT153" s="2"/>
      <c r="LU153" s="2"/>
      <c r="LV153" s="2"/>
      <c r="LW153" s="2"/>
      <c r="LX153" s="2"/>
      <c r="LY153" s="2"/>
      <c r="LZ153" s="2"/>
      <c r="MA153" s="2"/>
      <c r="MB153" s="2"/>
      <c r="MC153" s="2"/>
      <c r="MD153" s="2"/>
      <c r="ME153" s="2"/>
      <c r="MF153" s="2"/>
      <c r="MG153" s="2"/>
      <c r="MH153" s="2"/>
      <c r="MI153" s="2"/>
      <c r="MJ153" s="2"/>
      <c r="MK153" s="2"/>
      <c r="ML153" s="2"/>
      <c r="MM153" s="2"/>
      <c r="MN153" s="2"/>
      <c r="MO153" s="2"/>
      <c r="MP153" s="2"/>
      <c r="MQ153" s="2"/>
      <c r="MR153" s="2"/>
      <c r="MS153" s="2"/>
      <c r="MT153" s="2"/>
      <c r="MU153" s="2"/>
      <c r="MV153" s="2"/>
      <c r="MW153" s="2"/>
      <c r="MX153" s="2"/>
      <c r="MY153" s="2"/>
      <c r="MZ153" s="2"/>
      <c r="NA153" s="2"/>
      <c r="NB153" s="2"/>
      <c r="NC153" s="2"/>
      <c r="ND153" s="2"/>
      <c r="NE153" s="2"/>
      <c r="NF153" s="2"/>
      <c r="NG153" s="2"/>
      <c r="NH153" s="2"/>
      <c r="NI153" s="2"/>
      <c r="NJ153" s="2"/>
      <c r="NK153" s="2"/>
      <c r="NL153" s="2"/>
      <c r="NM153" s="2"/>
      <c r="NN153" s="2"/>
      <c r="NO153" s="2"/>
      <c r="NP153" s="2"/>
      <c r="NQ153" s="2"/>
      <c r="NR153" s="2"/>
      <c r="NS153" s="2"/>
      <c r="NT153" s="2"/>
      <c r="NU153" s="2"/>
      <c r="NV153" s="2"/>
      <c r="NW153" s="2"/>
      <c r="NX153" s="2"/>
      <c r="NY153" s="2"/>
      <c r="NZ153" s="2"/>
      <c r="OA153" s="2"/>
      <c r="OB153" s="2"/>
      <c r="OC153" s="2"/>
      <c r="OD153" s="2"/>
      <c r="OE153" s="2"/>
      <c r="OF153" s="2"/>
      <c r="OG153" s="2"/>
      <c r="OH153" s="2"/>
      <c r="OI153" s="2"/>
      <c r="OJ153" s="2"/>
      <c r="OK153" s="2"/>
      <c r="OL153" s="2"/>
      <c r="OM153" s="2"/>
      <c r="ON153" s="2"/>
      <c r="OO153" s="2"/>
      <c r="OP153" s="2"/>
      <c r="OQ153" s="2"/>
      <c r="OR153" s="2"/>
      <c r="OS153" s="2"/>
      <c r="OT153" s="2"/>
      <c r="OU153" s="2"/>
      <c r="OV153" s="2"/>
      <c r="OW153" s="2"/>
      <c r="OX153" s="2"/>
      <c r="OY153" s="2"/>
      <c r="OZ153" s="2"/>
      <c r="PA153" s="2"/>
      <c r="PB153" s="2"/>
      <c r="PC153" s="2"/>
      <c r="PD153" s="2"/>
      <c r="PE153" s="2"/>
      <c r="PF153" s="2"/>
      <c r="PG153" s="2"/>
      <c r="PH153" s="2"/>
      <c r="PI153" s="2"/>
      <c r="PJ153" s="2"/>
      <c r="PK153" s="2"/>
      <c r="PL153" s="2"/>
      <c r="PM153" s="2"/>
      <c r="PN153" s="2"/>
      <c r="PO153" s="2"/>
      <c r="PP153" s="2"/>
      <c r="PQ153" s="2"/>
      <c r="PR153" s="2"/>
      <c r="PS153" s="2"/>
      <c r="PT153" s="2"/>
      <c r="PU153" s="2"/>
      <c r="PV153" s="2"/>
      <c r="PW153" s="2"/>
      <c r="PX153" s="2"/>
      <c r="PY153" s="2"/>
    </row>
    <row r="154" spans="1:441" ht="75" customHeight="1" x14ac:dyDescent="0.3">
      <c r="A154" s="70">
        <f t="shared" si="2"/>
        <v>147</v>
      </c>
      <c r="B154" s="4" t="s">
        <v>8</v>
      </c>
      <c r="C154" s="20" t="s">
        <v>9</v>
      </c>
      <c r="D154" s="82" t="s">
        <v>1806</v>
      </c>
      <c r="E154" s="14" t="s">
        <v>25</v>
      </c>
      <c r="F154" s="19" t="s">
        <v>26</v>
      </c>
      <c r="G154" s="88" t="s">
        <v>27</v>
      </c>
      <c r="H154" s="98"/>
      <c r="I154" s="75">
        <v>525661</v>
      </c>
      <c r="J154" s="75">
        <v>525661</v>
      </c>
      <c r="K154" s="76">
        <v>14</v>
      </c>
      <c r="L154" s="76" t="s">
        <v>2717</v>
      </c>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c r="HC154" s="2"/>
      <c r="HD154" s="2"/>
      <c r="HE154" s="2"/>
      <c r="HF154" s="2"/>
      <c r="HG154" s="2"/>
      <c r="HH154" s="2"/>
      <c r="HI154" s="2"/>
      <c r="HJ154" s="2"/>
      <c r="HK154" s="2"/>
      <c r="HL154" s="2"/>
      <c r="HM154" s="2"/>
      <c r="HN154" s="2"/>
      <c r="HO154" s="2"/>
      <c r="HP154" s="2"/>
      <c r="HQ154" s="2"/>
      <c r="HR154" s="2"/>
      <c r="HS154" s="2"/>
      <c r="HT154" s="2"/>
      <c r="HU154" s="2"/>
      <c r="HV154" s="2"/>
      <c r="HW154" s="2"/>
      <c r="HX154" s="2"/>
      <c r="HY154" s="2"/>
      <c r="HZ154" s="2"/>
      <c r="IA154" s="2"/>
      <c r="IB154" s="2"/>
      <c r="IC154" s="2"/>
      <c r="ID154" s="2"/>
      <c r="IE154" s="2"/>
      <c r="IF154" s="2"/>
      <c r="IG154" s="2"/>
      <c r="IH154" s="2"/>
      <c r="II154" s="2"/>
      <c r="IJ154" s="2"/>
      <c r="IK154" s="2"/>
      <c r="IL154" s="2"/>
      <c r="IM154" s="2"/>
      <c r="IN154" s="2"/>
      <c r="IO154" s="2"/>
      <c r="IP154" s="2"/>
      <c r="IQ154" s="2"/>
      <c r="IR154" s="2"/>
      <c r="IS154" s="2"/>
      <c r="IT154" s="2"/>
      <c r="IU154" s="2"/>
      <c r="IV154" s="2"/>
      <c r="IW154" s="2"/>
      <c r="IX154" s="2"/>
      <c r="IY154" s="2"/>
      <c r="IZ154" s="2"/>
      <c r="JA154" s="2"/>
      <c r="JB154" s="2"/>
      <c r="JC154" s="2"/>
      <c r="JD154" s="2"/>
      <c r="JE154" s="2"/>
      <c r="JF154" s="2"/>
      <c r="JG154" s="2"/>
      <c r="JH154" s="2"/>
      <c r="JI154" s="2"/>
      <c r="JJ154" s="2"/>
      <c r="JK154" s="2"/>
      <c r="JL154" s="2"/>
      <c r="JM154" s="2"/>
      <c r="JN154" s="2"/>
      <c r="JO154" s="2"/>
      <c r="JP154" s="2"/>
      <c r="JQ154" s="2"/>
      <c r="JR154" s="2"/>
      <c r="JS154" s="2"/>
      <c r="JT154" s="2"/>
      <c r="JU154" s="2"/>
      <c r="JV154" s="2"/>
      <c r="JW154" s="2"/>
      <c r="JX154" s="2"/>
      <c r="JY154" s="2"/>
      <c r="JZ154" s="2"/>
      <c r="KA154" s="2"/>
      <c r="KB154" s="2"/>
      <c r="KC154" s="2"/>
      <c r="KD154" s="2"/>
      <c r="KE154" s="2"/>
      <c r="KF154" s="2"/>
      <c r="KG154" s="2"/>
      <c r="KH154" s="2"/>
      <c r="KI154" s="2"/>
      <c r="KJ154" s="2"/>
      <c r="KK154" s="2"/>
      <c r="KL154" s="2"/>
      <c r="KM154" s="2"/>
      <c r="KN154" s="2"/>
      <c r="KO154" s="2"/>
      <c r="KP154" s="2"/>
      <c r="KQ154" s="2"/>
      <c r="KR154" s="2"/>
      <c r="KS154" s="2"/>
      <c r="KT154" s="2"/>
      <c r="KU154" s="2"/>
      <c r="KV154" s="2"/>
      <c r="KW154" s="2"/>
      <c r="KX154" s="2"/>
      <c r="KY154" s="2"/>
      <c r="KZ154" s="2"/>
      <c r="LA154" s="2"/>
      <c r="LB154" s="2"/>
      <c r="LC154" s="2"/>
      <c r="LD154" s="2"/>
      <c r="LE154" s="2"/>
      <c r="LF154" s="2"/>
      <c r="LG154" s="2"/>
      <c r="LH154" s="2"/>
      <c r="LI154" s="2"/>
      <c r="LJ154" s="2"/>
      <c r="LK154" s="2"/>
      <c r="LL154" s="2"/>
      <c r="LM154" s="2"/>
      <c r="LN154" s="2"/>
      <c r="LO154" s="2"/>
      <c r="LP154" s="2"/>
      <c r="LQ154" s="2"/>
      <c r="LR154" s="2"/>
      <c r="LS154" s="2"/>
      <c r="LT154" s="2"/>
      <c r="LU154" s="2"/>
      <c r="LV154" s="2"/>
      <c r="LW154" s="2"/>
      <c r="LX154" s="2"/>
      <c r="LY154" s="2"/>
      <c r="LZ154" s="2"/>
      <c r="MA154" s="2"/>
      <c r="MB154" s="2"/>
      <c r="MC154" s="2"/>
      <c r="MD154" s="2"/>
      <c r="ME154" s="2"/>
      <c r="MF154" s="2"/>
      <c r="MG154" s="2"/>
      <c r="MH154" s="2"/>
      <c r="MI154" s="2"/>
      <c r="MJ154" s="2"/>
      <c r="MK154" s="2"/>
      <c r="ML154" s="2"/>
      <c r="MM154" s="2"/>
      <c r="MN154" s="2"/>
      <c r="MO154" s="2"/>
      <c r="MP154" s="2"/>
      <c r="MQ154" s="2"/>
      <c r="MR154" s="2"/>
      <c r="MS154" s="2"/>
      <c r="MT154" s="2"/>
      <c r="MU154" s="2"/>
      <c r="MV154" s="2"/>
      <c r="MW154" s="2"/>
      <c r="MX154" s="2"/>
      <c r="MY154" s="2"/>
      <c r="MZ154" s="2"/>
      <c r="NA154" s="2"/>
      <c r="NB154" s="2"/>
      <c r="NC154" s="2"/>
      <c r="ND154" s="2"/>
      <c r="NE154" s="2"/>
      <c r="NF154" s="2"/>
      <c r="NG154" s="2"/>
      <c r="NH154" s="2"/>
      <c r="NI154" s="2"/>
      <c r="NJ154" s="2"/>
      <c r="NK154" s="2"/>
      <c r="NL154" s="2"/>
      <c r="NM154" s="2"/>
      <c r="NN154" s="2"/>
      <c r="NO154" s="2"/>
      <c r="NP154" s="2"/>
      <c r="NQ154" s="2"/>
      <c r="NR154" s="2"/>
      <c r="NS154" s="2"/>
      <c r="NT154" s="2"/>
      <c r="NU154" s="2"/>
      <c r="NV154" s="2"/>
      <c r="NW154" s="2"/>
      <c r="NX154" s="2"/>
      <c r="NY154" s="2"/>
      <c r="NZ154" s="2"/>
      <c r="OA154" s="2"/>
      <c r="OB154" s="2"/>
      <c r="OC154" s="2"/>
      <c r="OD154" s="2"/>
      <c r="OE154" s="2"/>
      <c r="OF154" s="2"/>
      <c r="OG154" s="2"/>
      <c r="OH154" s="2"/>
      <c r="OI154" s="2"/>
      <c r="OJ154" s="2"/>
      <c r="OK154" s="2"/>
      <c r="OL154" s="2"/>
      <c r="OM154" s="2"/>
      <c r="ON154" s="2"/>
      <c r="OO154" s="2"/>
      <c r="OP154" s="2"/>
      <c r="OQ154" s="2"/>
      <c r="OR154" s="2"/>
      <c r="OS154" s="2"/>
      <c r="OT154" s="2"/>
      <c r="OU154" s="2"/>
      <c r="OV154" s="2"/>
      <c r="OW154" s="2"/>
      <c r="OX154" s="2"/>
      <c r="OY154" s="2"/>
      <c r="OZ154" s="2"/>
      <c r="PA154" s="2"/>
      <c r="PB154" s="2"/>
      <c r="PC154" s="2"/>
      <c r="PD154" s="2"/>
      <c r="PE154" s="2"/>
      <c r="PF154" s="2"/>
      <c r="PG154" s="2"/>
      <c r="PH154" s="2"/>
      <c r="PI154" s="2"/>
      <c r="PJ154" s="2"/>
      <c r="PK154" s="2"/>
      <c r="PL154" s="2"/>
      <c r="PM154" s="2"/>
      <c r="PN154" s="2"/>
      <c r="PO154" s="2"/>
      <c r="PP154" s="2"/>
      <c r="PQ154" s="2"/>
      <c r="PR154" s="2"/>
      <c r="PS154" s="2"/>
      <c r="PT154" s="2"/>
      <c r="PU154" s="2"/>
      <c r="PV154" s="2"/>
      <c r="PW154" s="2"/>
      <c r="PX154" s="2"/>
      <c r="PY154" s="2"/>
    </row>
    <row r="155" spans="1:441" ht="75" customHeight="1" x14ac:dyDescent="0.3">
      <c r="A155" s="70">
        <f t="shared" si="2"/>
        <v>148</v>
      </c>
      <c r="B155" s="4" t="s">
        <v>8</v>
      </c>
      <c r="C155" s="20" t="s">
        <v>9</v>
      </c>
      <c r="D155" s="82" t="s">
        <v>1806</v>
      </c>
      <c r="E155" s="14" t="s">
        <v>57</v>
      </c>
      <c r="F155" s="19" t="s">
        <v>64</v>
      </c>
      <c r="G155" s="88" t="s">
        <v>60</v>
      </c>
      <c r="H155" s="98"/>
      <c r="I155" s="75">
        <v>563566</v>
      </c>
      <c r="J155" s="75">
        <v>563566</v>
      </c>
      <c r="K155" s="76">
        <v>15</v>
      </c>
      <c r="L155" s="100" t="s">
        <v>2716</v>
      </c>
      <c r="M155" s="2"/>
      <c r="N155" s="2"/>
      <c r="O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c r="HC155" s="2"/>
      <c r="HD155" s="2"/>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c r="IM155" s="2"/>
      <c r="IN155" s="2"/>
      <c r="IO155" s="2"/>
      <c r="IP155" s="2"/>
      <c r="IQ155" s="2"/>
      <c r="IR155" s="2"/>
      <c r="IS155" s="2"/>
      <c r="IT155" s="2"/>
      <c r="IU155" s="2"/>
      <c r="IV155" s="2"/>
      <c r="IW155" s="2"/>
      <c r="IX155" s="2"/>
      <c r="IY155" s="2"/>
      <c r="IZ155" s="2"/>
      <c r="JA155" s="2"/>
      <c r="JB155" s="2"/>
      <c r="JC155" s="2"/>
      <c r="JD155" s="2"/>
      <c r="JE155" s="2"/>
      <c r="JF155" s="2"/>
      <c r="JG155" s="2"/>
      <c r="JH155" s="2"/>
      <c r="JI155" s="2"/>
      <c r="JJ155" s="2"/>
      <c r="JK155" s="2"/>
      <c r="JL155" s="2"/>
      <c r="JM155" s="2"/>
      <c r="JN155" s="2"/>
      <c r="JO155" s="2"/>
      <c r="JP155" s="2"/>
      <c r="JQ155" s="2"/>
      <c r="JR155" s="2"/>
      <c r="JS155" s="2"/>
      <c r="JT155" s="2"/>
      <c r="JU155" s="2"/>
      <c r="JV155" s="2"/>
      <c r="JW155" s="2"/>
      <c r="JX155" s="2"/>
      <c r="JY155" s="2"/>
      <c r="JZ155" s="2"/>
      <c r="KA155" s="2"/>
      <c r="KB155" s="2"/>
      <c r="KC155" s="2"/>
      <c r="KD155" s="2"/>
      <c r="KE155" s="2"/>
      <c r="KF155" s="2"/>
      <c r="KG155" s="2"/>
      <c r="KH155" s="2"/>
      <c r="KI155" s="2"/>
      <c r="KJ155" s="2"/>
      <c r="KK155" s="2"/>
      <c r="KL155" s="2"/>
      <c r="KM155" s="2"/>
      <c r="KN155" s="2"/>
      <c r="KO155" s="2"/>
      <c r="KP155" s="2"/>
      <c r="KQ155" s="2"/>
      <c r="KR155" s="2"/>
      <c r="KS155" s="2"/>
      <c r="KT155" s="2"/>
      <c r="KU155" s="2"/>
      <c r="KV155" s="2"/>
      <c r="KW155" s="2"/>
      <c r="KX155" s="2"/>
      <c r="KY155" s="2"/>
      <c r="KZ155" s="2"/>
      <c r="LA155" s="2"/>
      <c r="LB155" s="2"/>
      <c r="LC155" s="2"/>
      <c r="LD155" s="2"/>
      <c r="LE155" s="2"/>
      <c r="LF155" s="2"/>
      <c r="LG155" s="2"/>
      <c r="LH155" s="2"/>
      <c r="LI155" s="2"/>
      <c r="LJ155" s="2"/>
      <c r="LK155" s="2"/>
      <c r="LL155" s="2"/>
      <c r="LM155" s="2"/>
      <c r="LN155" s="2"/>
      <c r="LO155" s="2"/>
      <c r="LP155" s="2"/>
      <c r="LQ155" s="2"/>
      <c r="LR155" s="2"/>
      <c r="LS155" s="2"/>
      <c r="LT155" s="2"/>
      <c r="LU155" s="2"/>
      <c r="LV155" s="2"/>
      <c r="LW155" s="2"/>
      <c r="LX155" s="2"/>
      <c r="LY155" s="2"/>
      <c r="LZ155" s="2"/>
      <c r="MA155" s="2"/>
      <c r="MB155" s="2"/>
      <c r="MC155" s="2"/>
      <c r="MD155" s="2"/>
      <c r="ME155" s="2"/>
      <c r="MF155" s="2"/>
      <c r="MG155" s="2"/>
      <c r="MH155" s="2"/>
      <c r="MI155" s="2"/>
      <c r="MJ155" s="2"/>
      <c r="MK155" s="2"/>
      <c r="ML155" s="2"/>
      <c r="MM155" s="2"/>
      <c r="MN155" s="2"/>
      <c r="MO155" s="2"/>
      <c r="MP155" s="2"/>
      <c r="MQ155" s="2"/>
      <c r="MR155" s="2"/>
      <c r="MS155" s="2"/>
      <c r="MT155" s="2"/>
      <c r="MU155" s="2"/>
      <c r="MV155" s="2"/>
      <c r="MW155" s="2"/>
      <c r="MX155" s="2"/>
      <c r="MY155" s="2"/>
      <c r="MZ155" s="2"/>
      <c r="NA155" s="2"/>
      <c r="NB155" s="2"/>
      <c r="NC155" s="2"/>
      <c r="ND155" s="2"/>
      <c r="NE155" s="2"/>
      <c r="NF155" s="2"/>
      <c r="NG155" s="2"/>
      <c r="NH155" s="2"/>
      <c r="NI155" s="2"/>
      <c r="NJ155" s="2"/>
      <c r="NK155" s="2"/>
      <c r="NL155" s="2"/>
      <c r="NM155" s="2"/>
      <c r="NN155" s="2"/>
      <c r="NO155" s="2"/>
      <c r="NP155" s="2"/>
      <c r="NQ155" s="2"/>
      <c r="NR155" s="2"/>
      <c r="NS155" s="2"/>
      <c r="NT155" s="2"/>
      <c r="NU155" s="2"/>
      <c r="NV155" s="2"/>
      <c r="NW155" s="2"/>
      <c r="NX155" s="2"/>
      <c r="NY155" s="2"/>
      <c r="NZ155" s="2"/>
      <c r="OA155" s="2"/>
      <c r="OB155" s="2"/>
      <c r="OC155" s="2"/>
      <c r="OD155" s="2"/>
      <c r="OE155" s="2"/>
      <c r="OF155" s="2"/>
      <c r="OG155" s="2"/>
      <c r="OH155" s="2"/>
      <c r="OI155" s="2"/>
      <c r="OJ155" s="2"/>
      <c r="OK155" s="2"/>
      <c r="OL155" s="2"/>
      <c r="OM155" s="2"/>
      <c r="ON155" s="2"/>
      <c r="OO155" s="2"/>
      <c r="OP155" s="2"/>
      <c r="OQ155" s="2"/>
      <c r="OR155" s="2"/>
      <c r="OS155" s="2"/>
      <c r="OT155" s="2"/>
      <c r="OU155" s="2"/>
      <c r="OV155" s="2"/>
      <c r="OW155" s="2"/>
      <c r="OX155" s="2"/>
      <c r="OY155" s="2"/>
      <c r="OZ155" s="2"/>
      <c r="PA155" s="2"/>
      <c r="PB155" s="2"/>
      <c r="PC155" s="2"/>
      <c r="PD155" s="2"/>
      <c r="PE155" s="2"/>
      <c r="PF155" s="2"/>
      <c r="PG155" s="2"/>
      <c r="PH155" s="2"/>
      <c r="PI155" s="2"/>
      <c r="PJ155" s="2"/>
      <c r="PK155" s="2"/>
      <c r="PL155" s="2"/>
      <c r="PM155" s="2"/>
      <c r="PN155" s="2"/>
      <c r="PO155" s="2"/>
      <c r="PP155" s="2"/>
      <c r="PQ155" s="2"/>
      <c r="PR155" s="2"/>
      <c r="PS155" s="2"/>
      <c r="PT155" s="2"/>
      <c r="PU155" s="2"/>
      <c r="PV155" s="2"/>
      <c r="PW155" s="2"/>
      <c r="PX155" s="2"/>
      <c r="PY155" s="2"/>
    </row>
    <row r="156" spans="1:441" ht="75" customHeight="1" x14ac:dyDescent="0.3">
      <c r="A156" s="70">
        <f t="shared" si="2"/>
        <v>149</v>
      </c>
      <c r="B156" s="4" t="s">
        <v>8</v>
      </c>
      <c r="C156" s="20" t="s">
        <v>9</v>
      </c>
      <c r="D156" s="82" t="s">
        <v>1806</v>
      </c>
      <c r="E156" s="14" t="s">
        <v>57</v>
      </c>
      <c r="F156" s="19" t="s">
        <v>62</v>
      </c>
      <c r="G156" s="88" t="s">
        <v>63</v>
      </c>
      <c r="H156" s="98"/>
      <c r="I156" s="75">
        <v>622236</v>
      </c>
      <c r="J156" s="75">
        <v>622236</v>
      </c>
      <c r="K156" s="76">
        <v>16</v>
      </c>
      <c r="L156" s="100" t="s">
        <v>2716</v>
      </c>
      <c r="M156" s="2"/>
      <c r="N156" s="2"/>
      <c r="O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c r="IN156" s="2"/>
      <c r="IO156" s="2"/>
      <c r="IP156" s="2"/>
      <c r="IQ156" s="2"/>
      <c r="IR156" s="2"/>
      <c r="IS156" s="2"/>
      <c r="IT156" s="2"/>
      <c r="IU156" s="2"/>
      <c r="IV156" s="2"/>
      <c r="IW156" s="2"/>
      <c r="IX156" s="2"/>
      <c r="IY156" s="2"/>
      <c r="IZ156" s="2"/>
      <c r="JA156" s="2"/>
      <c r="JB156" s="2"/>
      <c r="JC156" s="2"/>
      <c r="JD156" s="2"/>
      <c r="JE156" s="2"/>
      <c r="JF156" s="2"/>
      <c r="JG156" s="2"/>
      <c r="JH156" s="2"/>
      <c r="JI156" s="2"/>
      <c r="JJ156" s="2"/>
      <c r="JK156" s="2"/>
      <c r="JL156" s="2"/>
      <c r="JM156" s="2"/>
      <c r="JN156" s="2"/>
      <c r="JO156" s="2"/>
      <c r="JP156" s="2"/>
      <c r="JQ156" s="2"/>
      <c r="JR156" s="2"/>
      <c r="JS156" s="2"/>
      <c r="JT156" s="2"/>
      <c r="JU156" s="2"/>
      <c r="JV156" s="2"/>
      <c r="JW156" s="2"/>
      <c r="JX156" s="2"/>
      <c r="JY156" s="2"/>
      <c r="JZ156" s="2"/>
      <c r="KA156" s="2"/>
      <c r="KB156" s="2"/>
      <c r="KC156" s="2"/>
      <c r="KD156" s="2"/>
      <c r="KE156" s="2"/>
      <c r="KF156" s="2"/>
      <c r="KG156" s="2"/>
      <c r="KH156" s="2"/>
      <c r="KI156" s="2"/>
      <c r="KJ156" s="2"/>
      <c r="KK156" s="2"/>
      <c r="KL156" s="2"/>
      <c r="KM156" s="2"/>
      <c r="KN156" s="2"/>
      <c r="KO156" s="2"/>
      <c r="KP156" s="2"/>
      <c r="KQ156" s="2"/>
      <c r="KR156" s="2"/>
      <c r="KS156" s="2"/>
      <c r="KT156" s="2"/>
      <c r="KU156" s="2"/>
      <c r="KV156" s="2"/>
      <c r="KW156" s="2"/>
      <c r="KX156" s="2"/>
      <c r="KY156" s="2"/>
      <c r="KZ156" s="2"/>
      <c r="LA156" s="2"/>
      <c r="LB156" s="2"/>
      <c r="LC156" s="2"/>
      <c r="LD156" s="2"/>
      <c r="LE156" s="2"/>
      <c r="LF156" s="2"/>
      <c r="LG156" s="2"/>
      <c r="LH156" s="2"/>
      <c r="LI156" s="2"/>
      <c r="LJ156" s="2"/>
      <c r="LK156" s="2"/>
      <c r="LL156" s="2"/>
      <c r="LM156" s="2"/>
      <c r="LN156" s="2"/>
      <c r="LO156" s="2"/>
      <c r="LP156" s="2"/>
      <c r="LQ156" s="2"/>
      <c r="LR156" s="2"/>
      <c r="LS156" s="2"/>
      <c r="LT156" s="2"/>
      <c r="LU156" s="2"/>
      <c r="LV156" s="2"/>
      <c r="LW156" s="2"/>
      <c r="LX156" s="2"/>
      <c r="LY156" s="2"/>
      <c r="LZ156" s="2"/>
      <c r="MA156" s="2"/>
      <c r="MB156" s="2"/>
      <c r="MC156" s="2"/>
      <c r="MD156" s="2"/>
      <c r="ME156" s="2"/>
      <c r="MF156" s="2"/>
      <c r="MG156" s="2"/>
      <c r="MH156" s="2"/>
      <c r="MI156" s="2"/>
      <c r="MJ156" s="2"/>
      <c r="MK156" s="2"/>
      <c r="ML156" s="2"/>
      <c r="MM156" s="2"/>
      <c r="MN156" s="2"/>
      <c r="MO156" s="2"/>
      <c r="MP156" s="2"/>
      <c r="MQ156" s="2"/>
      <c r="MR156" s="2"/>
      <c r="MS156" s="2"/>
      <c r="MT156" s="2"/>
      <c r="MU156" s="2"/>
      <c r="MV156" s="2"/>
      <c r="MW156" s="2"/>
      <c r="MX156" s="2"/>
      <c r="MY156" s="2"/>
      <c r="MZ156" s="2"/>
      <c r="NA156" s="2"/>
      <c r="NB156" s="2"/>
      <c r="NC156" s="2"/>
      <c r="ND156" s="2"/>
      <c r="NE156" s="2"/>
      <c r="NF156" s="2"/>
      <c r="NG156" s="2"/>
      <c r="NH156" s="2"/>
      <c r="NI156" s="2"/>
      <c r="NJ156" s="2"/>
      <c r="NK156" s="2"/>
      <c r="NL156" s="2"/>
      <c r="NM156" s="2"/>
      <c r="NN156" s="2"/>
      <c r="NO156" s="2"/>
      <c r="NP156" s="2"/>
      <c r="NQ156" s="2"/>
      <c r="NR156" s="2"/>
      <c r="NS156" s="2"/>
      <c r="NT156" s="2"/>
      <c r="NU156" s="2"/>
      <c r="NV156" s="2"/>
      <c r="NW156" s="2"/>
      <c r="NX156" s="2"/>
      <c r="NY156" s="2"/>
      <c r="NZ156" s="2"/>
      <c r="OA156" s="2"/>
      <c r="OB156" s="2"/>
      <c r="OC156" s="2"/>
      <c r="OD156" s="2"/>
      <c r="OE156" s="2"/>
      <c r="OF156" s="2"/>
      <c r="OG156" s="2"/>
      <c r="OH156" s="2"/>
      <c r="OI156" s="2"/>
      <c r="OJ156" s="2"/>
      <c r="OK156" s="2"/>
      <c r="OL156" s="2"/>
      <c r="OM156" s="2"/>
      <c r="ON156" s="2"/>
      <c r="OO156" s="2"/>
      <c r="OP156" s="2"/>
      <c r="OQ156" s="2"/>
      <c r="OR156" s="2"/>
      <c r="OS156" s="2"/>
      <c r="OT156" s="2"/>
      <c r="OU156" s="2"/>
      <c r="OV156" s="2"/>
      <c r="OW156" s="2"/>
      <c r="OX156" s="2"/>
      <c r="OY156" s="2"/>
      <c r="OZ156" s="2"/>
      <c r="PA156" s="2"/>
      <c r="PB156" s="2"/>
      <c r="PC156" s="2"/>
      <c r="PD156" s="2"/>
      <c r="PE156" s="2"/>
      <c r="PF156" s="2"/>
      <c r="PG156" s="2"/>
      <c r="PH156" s="2"/>
      <c r="PI156" s="2"/>
      <c r="PJ156" s="2"/>
      <c r="PK156" s="2"/>
      <c r="PL156" s="2"/>
      <c r="PM156" s="2"/>
      <c r="PN156" s="2"/>
      <c r="PO156" s="2"/>
      <c r="PP156" s="2"/>
      <c r="PQ156" s="2"/>
      <c r="PR156" s="2"/>
      <c r="PS156" s="2"/>
      <c r="PT156" s="2"/>
      <c r="PU156" s="2"/>
      <c r="PV156" s="2"/>
      <c r="PW156" s="2"/>
      <c r="PX156" s="2"/>
      <c r="PY156" s="2"/>
    </row>
    <row r="157" spans="1:441" ht="75" customHeight="1" x14ac:dyDescent="0.3">
      <c r="A157" s="70">
        <f t="shared" si="2"/>
        <v>150</v>
      </c>
      <c r="B157" s="4" t="s">
        <v>290</v>
      </c>
      <c r="C157" s="20" t="s">
        <v>291</v>
      </c>
      <c r="D157" s="58" t="s">
        <v>273</v>
      </c>
      <c r="E157" s="14" t="s">
        <v>274</v>
      </c>
      <c r="F157" s="19" t="s">
        <v>292</v>
      </c>
      <c r="G157" s="88" t="s">
        <v>293</v>
      </c>
      <c r="H157" s="98"/>
      <c r="I157" s="75">
        <v>299000</v>
      </c>
      <c r="J157" s="75">
        <v>339201.12992657872</v>
      </c>
      <c r="K157" s="76">
        <v>1</v>
      </c>
      <c r="L157" s="76" t="s">
        <v>2717</v>
      </c>
    </row>
    <row r="158" spans="1:441" ht="75" customHeight="1" x14ac:dyDescent="0.3">
      <c r="A158" s="70">
        <f t="shared" si="2"/>
        <v>151</v>
      </c>
      <c r="B158" s="4" t="s">
        <v>290</v>
      </c>
      <c r="C158" s="20" t="s">
        <v>291</v>
      </c>
      <c r="D158" s="58" t="s">
        <v>273</v>
      </c>
      <c r="E158" s="14" t="s">
        <v>274</v>
      </c>
      <c r="F158" s="19" t="s">
        <v>294</v>
      </c>
      <c r="G158" s="88" t="s">
        <v>295</v>
      </c>
      <c r="H158" s="98"/>
      <c r="I158" s="75">
        <v>325200</v>
      </c>
      <c r="J158" s="75">
        <v>357825.34838370141</v>
      </c>
      <c r="K158" s="76">
        <v>2</v>
      </c>
      <c r="L158" s="76" t="s">
        <v>2717</v>
      </c>
    </row>
    <row r="159" spans="1:441" ht="75" customHeight="1" x14ac:dyDescent="0.3">
      <c r="A159" s="70">
        <f t="shared" si="2"/>
        <v>152</v>
      </c>
      <c r="B159" s="4" t="s">
        <v>290</v>
      </c>
      <c r="C159" s="20" t="s">
        <v>291</v>
      </c>
      <c r="D159" s="58" t="s">
        <v>273</v>
      </c>
      <c r="E159" s="14" t="s">
        <v>274</v>
      </c>
      <c r="F159" s="19" t="s">
        <v>296</v>
      </c>
      <c r="G159" s="88" t="s">
        <v>297</v>
      </c>
      <c r="H159" s="98"/>
      <c r="I159" s="75">
        <v>344300</v>
      </c>
      <c r="J159" s="75">
        <v>378512.53982410947</v>
      </c>
      <c r="K159" s="76">
        <v>3</v>
      </c>
      <c r="L159" s="87" t="s">
        <v>2717</v>
      </c>
      <c r="M159" s="9"/>
      <c r="N159" s="9"/>
      <c r="O159" s="9"/>
    </row>
    <row r="160" spans="1:441" ht="75" customHeight="1" x14ac:dyDescent="0.3">
      <c r="A160" s="70">
        <f t="shared" si="2"/>
        <v>153</v>
      </c>
      <c r="B160" s="4" t="s">
        <v>139</v>
      </c>
      <c r="C160" s="20" t="s">
        <v>140</v>
      </c>
      <c r="D160" s="58" t="s">
        <v>273</v>
      </c>
      <c r="E160" s="14" t="s">
        <v>274</v>
      </c>
      <c r="F160" s="19" t="s">
        <v>300</v>
      </c>
      <c r="G160" s="88" t="s">
        <v>301</v>
      </c>
      <c r="H160" s="98"/>
      <c r="I160" s="75">
        <v>273100</v>
      </c>
      <c r="J160" s="75">
        <v>279824.69100248389</v>
      </c>
      <c r="K160" s="76">
        <v>1</v>
      </c>
      <c r="L160" s="76" t="s">
        <v>2717</v>
      </c>
    </row>
    <row r="161" spans="1:17" ht="75" customHeight="1" x14ac:dyDescent="0.3">
      <c r="A161" s="70">
        <f t="shared" si="2"/>
        <v>154</v>
      </c>
      <c r="B161" s="4" t="s">
        <v>139</v>
      </c>
      <c r="C161" s="20" t="s">
        <v>140</v>
      </c>
      <c r="D161" s="58" t="s">
        <v>273</v>
      </c>
      <c r="E161" s="14" t="s">
        <v>274</v>
      </c>
      <c r="F161" s="19" t="s">
        <v>298</v>
      </c>
      <c r="G161" s="88" t="s">
        <v>299</v>
      </c>
      <c r="H161" s="98"/>
      <c r="I161" s="75">
        <v>273800</v>
      </c>
      <c r="J161" s="75">
        <v>281321.70267213695</v>
      </c>
      <c r="K161" s="76">
        <v>2</v>
      </c>
      <c r="L161" s="76" t="s">
        <v>2717</v>
      </c>
    </row>
    <row r="162" spans="1:17" ht="75" customHeight="1" x14ac:dyDescent="0.3">
      <c r="A162" s="70">
        <f t="shared" si="2"/>
        <v>155</v>
      </c>
      <c r="B162" s="4" t="s">
        <v>139</v>
      </c>
      <c r="C162" s="20" t="s">
        <v>140</v>
      </c>
      <c r="D162" s="59" t="s">
        <v>110</v>
      </c>
      <c r="E162" s="79" t="s">
        <v>141</v>
      </c>
      <c r="F162" s="79" t="s">
        <v>142</v>
      </c>
      <c r="G162" s="79">
        <v>20039351</v>
      </c>
      <c r="H162" s="96"/>
      <c r="I162" s="96">
        <v>469900</v>
      </c>
      <c r="J162" s="75">
        <v>537667.12650359003</v>
      </c>
      <c r="K162" s="76">
        <v>3</v>
      </c>
      <c r="L162" s="76" t="s">
        <v>2717</v>
      </c>
    </row>
    <row r="163" spans="1:17" ht="75" customHeight="1" x14ac:dyDescent="0.3">
      <c r="A163" s="70">
        <f t="shared" si="2"/>
        <v>156</v>
      </c>
      <c r="B163" s="4" t="s">
        <v>248</v>
      </c>
      <c r="C163" s="20" t="s">
        <v>249</v>
      </c>
      <c r="D163" s="72" t="s">
        <v>2146</v>
      </c>
      <c r="E163" s="19" t="s">
        <v>231</v>
      </c>
      <c r="F163" s="19" t="s">
        <v>250</v>
      </c>
      <c r="G163" s="85" t="s">
        <v>251</v>
      </c>
      <c r="H163" s="80"/>
      <c r="I163" s="81">
        <v>257662.82242990652</v>
      </c>
      <c r="J163" s="75">
        <v>272301.26246404881</v>
      </c>
      <c r="K163" s="76">
        <v>1</v>
      </c>
      <c r="L163" s="76" t="s">
        <v>2717</v>
      </c>
    </row>
    <row r="164" spans="1:17" ht="75" customHeight="1" x14ac:dyDescent="0.3">
      <c r="A164" s="70">
        <f t="shared" si="2"/>
        <v>157</v>
      </c>
      <c r="B164" s="4" t="s">
        <v>248</v>
      </c>
      <c r="C164" s="20" t="s">
        <v>249</v>
      </c>
      <c r="D164" s="72" t="s">
        <v>2146</v>
      </c>
      <c r="E164" s="19" t="s">
        <v>231</v>
      </c>
      <c r="F164" s="19" t="s">
        <v>252</v>
      </c>
      <c r="G164" s="85" t="s">
        <v>253</v>
      </c>
      <c r="H164" s="80"/>
      <c r="I164" s="81">
        <v>275568.02803738316</v>
      </c>
      <c r="J164" s="75">
        <v>291625.13317374716</v>
      </c>
      <c r="K164" s="76">
        <v>2</v>
      </c>
      <c r="L164" s="76" t="s">
        <v>2717</v>
      </c>
    </row>
    <row r="165" spans="1:17" ht="75" customHeight="1" x14ac:dyDescent="0.3">
      <c r="A165" s="70">
        <f t="shared" si="2"/>
        <v>158</v>
      </c>
      <c r="B165" s="4" t="s">
        <v>248</v>
      </c>
      <c r="C165" s="20" t="s">
        <v>249</v>
      </c>
      <c r="D165" s="72" t="s">
        <v>2146</v>
      </c>
      <c r="E165" s="19" t="s">
        <v>231</v>
      </c>
      <c r="F165" s="19" t="s">
        <v>254</v>
      </c>
      <c r="G165" s="85" t="s">
        <v>255</v>
      </c>
      <c r="H165" s="80"/>
      <c r="I165" s="81">
        <v>290235.01</v>
      </c>
      <c r="J165" s="75">
        <v>309387.74642962503</v>
      </c>
      <c r="K165" s="76">
        <v>3</v>
      </c>
      <c r="L165" s="76" t="s">
        <v>2717</v>
      </c>
    </row>
    <row r="166" spans="1:17" ht="75" customHeight="1" x14ac:dyDescent="0.3">
      <c r="A166" s="70">
        <f t="shared" si="2"/>
        <v>159</v>
      </c>
      <c r="B166" s="4" t="s">
        <v>248</v>
      </c>
      <c r="C166" s="20" t="s">
        <v>249</v>
      </c>
      <c r="D166" s="72" t="s">
        <v>2146</v>
      </c>
      <c r="E166" s="19" t="s">
        <v>231</v>
      </c>
      <c r="F166" s="19" t="s">
        <v>256</v>
      </c>
      <c r="G166" s="85" t="s">
        <v>257</v>
      </c>
      <c r="H166" s="80"/>
      <c r="I166" s="81">
        <v>300297.45</v>
      </c>
      <c r="J166" s="75">
        <v>319925.67622530105</v>
      </c>
      <c r="K166" s="76">
        <v>4</v>
      </c>
      <c r="L166" s="86" t="s">
        <v>2717</v>
      </c>
      <c r="M166" s="1"/>
      <c r="N166" s="1"/>
      <c r="O166" s="1"/>
    </row>
    <row r="167" spans="1:17" ht="75" customHeight="1" x14ac:dyDescent="0.3">
      <c r="A167" s="70">
        <f t="shared" si="2"/>
        <v>160</v>
      </c>
      <c r="B167" s="4" t="s">
        <v>248</v>
      </c>
      <c r="C167" s="20" t="s">
        <v>249</v>
      </c>
      <c r="D167" s="72" t="s">
        <v>2146</v>
      </c>
      <c r="E167" s="19" t="s">
        <v>231</v>
      </c>
      <c r="F167" s="19" t="s">
        <v>258</v>
      </c>
      <c r="G167" s="85" t="s">
        <v>259</v>
      </c>
      <c r="H167" s="80"/>
      <c r="I167" s="81">
        <v>305989.45</v>
      </c>
      <c r="J167" s="75">
        <v>325933.84119981824</v>
      </c>
      <c r="K167" s="76">
        <v>5</v>
      </c>
      <c r="L167" s="76" t="s">
        <v>2717</v>
      </c>
      <c r="P167" s="1"/>
      <c r="Q167" s="1"/>
    </row>
    <row r="168" spans="1:17" ht="75" customHeight="1" x14ac:dyDescent="0.3">
      <c r="A168" s="70">
        <f t="shared" si="2"/>
        <v>161</v>
      </c>
      <c r="B168" s="4" t="s">
        <v>248</v>
      </c>
      <c r="C168" s="20" t="s">
        <v>249</v>
      </c>
      <c r="D168" s="72" t="s">
        <v>2146</v>
      </c>
      <c r="E168" s="19" t="s">
        <v>231</v>
      </c>
      <c r="F168" s="19" t="s">
        <v>260</v>
      </c>
      <c r="G168" s="85" t="s">
        <v>261</v>
      </c>
      <c r="H168" s="80"/>
      <c r="I168" s="81">
        <v>315970.90999999997</v>
      </c>
      <c r="J168" s="75">
        <v>336442.45423804596</v>
      </c>
      <c r="K168" s="76">
        <v>6</v>
      </c>
      <c r="L168" s="76" t="s">
        <v>2717</v>
      </c>
      <c r="P168" s="1"/>
      <c r="Q168" s="1"/>
    </row>
    <row r="169" spans="1:17" ht="75" customHeight="1" x14ac:dyDescent="0.3">
      <c r="A169" s="70">
        <f t="shared" si="2"/>
        <v>162</v>
      </c>
      <c r="B169" s="4" t="s">
        <v>10</v>
      </c>
      <c r="C169" s="20" t="s">
        <v>11</v>
      </c>
      <c r="D169" s="72" t="s">
        <v>2146</v>
      </c>
      <c r="E169" s="19" t="s">
        <v>231</v>
      </c>
      <c r="F169" s="19" t="s">
        <v>262</v>
      </c>
      <c r="G169" s="85" t="s">
        <v>263</v>
      </c>
      <c r="H169" s="80"/>
      <c r="I169" s="81">
        <v>424983.00638652686</v>
      </c>
      <c r="J169" s="75">
        <v>424983.0063865268</v>
      </c>
      <c r="K169" s="76">
        <v>1</v>
      </c>
      <c r="L169" s="86" t="s">
        <v>2717</v>
      </c>
      <c r="M169" s="1"/>
      <c r="N169" s="1"/>
      <c r="O169" s="1"/>
    </row>
    <row r="170" spans="1:17" ht="75" customHeight="1" x14ac:dyDescent="0.3">
      <c r="A170" s="70">
        <f t="shared" si="2"/>
        <v>163</v>
      </c>
      <c r="B170" s="4" t="s">
        <v>10</v>
      </c>
      <c r="C170" s="20" t="s">
        <v>11</v>
      </c>
      <c r="D170" s="82" t="s">
        <v>273</v>
      </c>
      <c r="E170" s="14" t="s">
        <v>306</v>
      </c>
      <c r="F170" s="19" t="s">
        <v>335</v>
      </c>
      <c r="G170" s="88" t="s">
        <v>336</v>
      </c>
      <c r="H170" s="13"/>
      <c r="I170" s="29">
        <v>613700</v>
      </c>
      <c r="J170" s="75">
        <v>677593.37728367455</v>
      </c>
      <c r="K170" s="76">
        <v>2</v>
      </c>
      <c r="L170" s="76" t="s">
        <v>2717</v>
      </c>
      <c r="P170" s="3"/>
      <c r="Q170" s="3"/>
    </row>
    <row r="171" spans="1:17" ht="75" customHeight="1" x14ac:dyDescent="0.3">
      <c r="A171" s="70">
        <f t="shared" si="2"/>
        <v>164</v>
      </c>
      <c r="B171" s="4" t="s">
        <v>10</v>
      </c>
      <c r="C171" s="20" t="s">
        <v>11</v>
      </c>
      <c r="D171" s="82" t="s">
        <v>1806</v>
      </c>
      <c r="E171" s="14" t="s">
        <v>28</v>
      </c>
      <c r="F171" s="19" t="s">
        <v>67</v>
      </c>
      <c r="G171" s="88" t="s">
        <v>29</v>
      </c>
      <c r="H171" s="98"/>
      <c r="I171" s="75">
        <v>621975</v>
      </c>
      <c r="J171" s="75">
        <v>621975</v>
      </c>
      <c r="K171" s="76">
        <v>3</v>
      </c>
      <c r="L171" s="86" t="s">
        <v>2717</v>
      </c>
      <c r="M171" s="1"/>
      <c r="N171" s="1"/>
      <c r="O171" s="1"/>
      <c r="P171" s="10"/>
      <c r="Q171" s="10"/>
    </row>
    <row r="172" spans="1:17" ht="75" customHeight="1" x14ac:dyDescent="0.3">
      <c r="A172" s="70">
        <f t="shared" si="2"/>
        <v>165</v>
      </c>
      <c r="B172" s="4" t="s">
        <v>10</v>
      </c>
      <c r="C172" s="20" t="s">
        <v>11</v>
      </c>
      <c r="D172" s="82" t="s">
        <v>273</v>
      </c>
      <c r="E172" s="14" t="s">
        <v>306</v>
      </c>
      <c r="F172" s="19" t="s">
        <v>331</v>
      </c>
      <c r="G172" s="88" t="s">
        <v>332</v>
      </c>
      <c r="H172" s="13"/>
      <c r="I172" s="29">
        <v>627900</v>
      </c>
      <c r="J172" s="75">
        <v>696347.74416268745</v>
      </c>
      <c r="K172" s="76">
        <v>4</v>
      </c>
      <c r="L172" s="76" t="s">
        <v>2717</v>
      </c>
      <c r="P172" s="1"/>
      <c r="Q172" s="1"/>
    </row>
    <row r="173" spans="1:17" ht="75" customHeight="1" x14ac:dyDescent="0.3">
      <c r="A173" s="70">
        <f t="shared" si="2"/>
        <v>166</v>
      </c>
      <c r="B173" s="4" t="s">
        <v>10</v>
      </c>
      <c r="C173" s="20" t="s">
        <v>11</v>
      </c>
      <c r="D173" s="82" t="s">
        <v>1806</v>
      </c>
      <c r="E173" s="14" t="s">
        <v>28</v>
      </c>
      <c r="F173" s="19" t="s">
        <v>30</v>
      </c>
      <c r="G173" s="88" t="s">
        <v>31</v>
      </c>
      <c r="H173" s="98"/>
      <c r="I173" s="75">
        <v>628810</v>
      </c>
      <c r="J173" s="75">
        <v>628809.99999999988</v>
      </c>
      <c r="K173" s="76">
        <v>5</v>
      </c>
      <c r="L173" s="76" t="s">
        <v>2717</v>
      </c>
      <c r="P173" s="2"/>
      <c r="Q173" s="2"/>
    </row>
    <row r="174" spans="1:17" ht="75" customHeight="1" x14ac:dyDescent="0.3">
      <c r="A174" s="70">
        <f t="shared" si="2"/>
        <v>167</v>
      </c>
      <c r="B174" s="4" t="s">
        <v>10</v>
      </c>
      <c r="C174" s="20" t="s">
        <v>11</v>
      </c>
      <c r="D174" s="82" t="s">
        <v>273</v>
      </c>
      <c r="E174" s="14" t="s">
        <v>306</v>
      </c>
      <c r="F174" s="19" t="s">
        <v>337</v>
      </c>
      <c r="G174" s="88" t="s">
        <v>338</v>
      </c>
      <c r="H174" s="13"/>
      <c r="I174" s="29">
        <v>629500</v>
      </c>
      <c r="J174" s="75">
        <v>696018.24290596542</v>
      </c>
      <c r="K174" s="76">
        <v>6</v>
      </c>
      <c r="L174" s="86" t="s">
        <v>2717</v>
      </c>
      <c r="M174" s="1"/>
      <c r="N174" s="1"/>
      <c r="O174" s="1"/>
      <c r="P174" s="3"/>
      <c r="Q174" s="3"/>
    </row>
    <row r="175" spans="1:17" ht="75" customHeight="1" x14ac:dyDescent="0.3">
      <c r="A175" s="70">
        <f t="shared" si="2"/>
        <v>168</v>
      </c>
      <c r="B175" s="4" t="s">
        <v>10</v>
      </c>
      <c r="C175" s="20" t="s">
        <v>11</v>
      </c>
      <c r="D175" s="82" t="s">
        <v>1806</v>
      </c>
      <c r="E175" s="14" t="s">
        <v>28</v>
      </c>
      <c r="F175" s="19" t="s">
        <v>32</v>
      </c>
      <c r="G175" s="88" t="s">
        <v>31</v>
      </c>
      <c r="H175" s="98"/>
      <c r="I175" s="75">
        <v>636087</v>
      </c>
      <c r="J175" s="75">
        <v>636086.99999999988</v>
      </c>
      <c r="K175" s="76">
        <v>7</v>
      </c>
      <c r="L175" s="76" t="s">
        <v>2717</v>
      </c>
      <c r="P175" s="2"/>
      <c r="Q175" s="2"/>
    </row>
    <row r="176" spans="1:17" ht="75" customHeight="1" x14ac:dyDescent="0.3">
      <c r="A176" s="70">
        <f t="shared" si="2"/>
        <v>169</v>
      </c>
      <c r="B176" s="4" t="s">
        <v>10</v>
      </c>
      <c r="C176" s="20" t="s">
        <v>11</v>
      </c>
      <c r="D176" s="82" t="s">
        <v>273</v>
      </c>
      <c r="E176" s="14" t="s">
        <v>306</v>
      </c>
      <c r="F176" s="19" t="s">
        <v>339</v>
      </c>
      <c r="G176" s="88" t="s">
        <v>340</v>
      </c>
      <c r="H176" s="13"/>
      <c r="I176" s="29">
        <v>658600</v>
      </c>
      <c r="J176" s="75">
        <v>730500.75635066023</v>
      </c>
      <c r="K176" s="76">
        <v>8</v>
      </c>
      <c r="L176" s="86" t="s">
        <v>2717</v>
      </c>
      <c r="M176" s="1"/>
      <c r="N176" s="1"/>
      <c r="O176" s="1"/>
      <c r="P176" s="1"/>
      <c r="Q176" s="1"/>
    </row>
    <row r="177" spans="1:17" ht="75" customHeight="1" x14ac:dyDescent="0.3">
      <c r="A177" s="70">
        <f t="shared" si="2"/>
        <v>170</v>
      </c>
      <c r="B177" s="4" t="s">
        <v>10</v>
      </c>
      <c r="C177" s="20" t="s">
        <v>11</v>
      </c>
      <c r="D177" s="82" t="s">
        <v>273</v>
      </c>
      <c r="E177" s="14" t="s">
        <v>306</v>
      </c>
      <c r="F177" s="19" t="s">
        <v>337</v>
      </c>
      <c r="G177" s="88" t="s">
        <v>341</v>
      </c>
      <c r="H177" s="13"/>
      <c r="I177" s="29">
        <v>674300</v>
      </c>
      <c r="J177" s="75">
        <v>742680.00043881731</v>
      </c>
      <c r="K177" s="76">
        <v>9</v>
      </c>
      <c r="L177" s="86" t="s">
        <v>2717</v>
      </c>
      <c r="M177" s="1"/>
      <c r="N177" s="1"/>
      <c r="O177" s="1"/>
      <c r="P177" s="3"/>
      <c r="Q177" s="3"/>
    </row>
    <row r="178" spans="1:17" ht="75" customHeight="1" x14ac:dyDescent="0.3">
      <c r="A178" s="70">
        <f t="shared" si="2"/>
        <v>171</v>
      </c>
      <c r="B178" s="4" t="s">
        <v>10</v>
      </c>
      <c r="C178" s="20" t="s">
        <v>11</v>
      </c>
      <c r="D178" s="82" t="s">
        <v>273</v>
      </c>
      <c r="E178" s="14" t="s">
        <v>306</v>
      </c>
      <c r="F178" s="19" t="s">
        <v>342</v>
      </c>
      <c r="G178" s="88" t="s">
        <v>343</v>
      </c>
      <c r="H178" s="13"/>
      <c r="I178" s="29">
        <v>696000</v>
      </c>
      <c r="J178" s="75">
        <v>766736.76013987791</v>
      </c>
      <c r="K178" s="76">
        <v>10</v>
      </c>
      <c r="L178" s="76" t="s">
        <v>2716</v>
      </c>
      <c r="P178" s="10"/>
      <c r="Q178" s="10"/>
    </row>
    <row r="179" spans="1:17" ht="75" customHeight="1" x14ac:dyDescent="0.3">
      <c r="A179" s="70">
        <f t="shared" si="2"/>
        <v>172</v>
      </c>
      <c r="B179" s="4" t="s">
        <v>10</v>
      </c>
      <c r="C179" s="20" t="s">
        <v>11</v>
      </c>
      <c r="D179" s="82" t="s">
        <v>1806</v>
      </c>
      <c r="E179" s="14" t="s">
        <v>37</v>
      </c>
      <c r="F179" s="19" t="s">
        <v>38</v>
      </c>
      <c r="G179" s="88" t="s">
        <v>39</v>
      </c>
      <c r="H179" s="98"/>
      <c r="I179" s="75">
        <v>767640</v>
      </c>
      <c r="J179" s="75">
        <v>767639.99999999988</v>
      </c>
      <c r="K179" s="76">
        <v>11</v>
      </c>
      <c r="L179" s="76" t="s">
        <v>2716</v>
      </c>
      <c r="P179" s="2"/>
      <c r="Q179" s="2"/>
    </row>
    <row r="180" spans="1:17" ht="75" customHeight="1" x14ac:dyDescent="0.3">
      <c r="A180" s="70">
        <f t="shared" si="2"/>
        <v>173</v>
      </c>
      <c r="B180" s="4" t="s">
        <v>10</v>
      </c>
      <c r="C180" s="20" t="s">
        <v>11</v>
      </c>
      <c r="D180" s="82" t="s">
        <v>1806</v>
      </c>
      <c r="E180" s="14" t="s">
        <v>28</v>
      </c>
      <c r="F180" s="19" t="s">
        <v>35</v>
      </c>
      <c r="G180" s="88" t="s">
        <v>36</v>
      </c>
      <c r="H180" s="98"/>
      <c r="I180" s="75">
        <v>768267</v>
      </c>
      <c r="J180" s="75">
        <v>768266.99999999988</v>
      </c>
      <c r="K180" s="76">
        <v>12</v>
      </c>
      <c r="L180" s="76" t="s">
        <v>2716</v>
      </c>
      <c r="P180" s="2"/>
      <c r="Q180" s="2"/>
    </row>
    <row r="181" spans="1:17" ht="75" customHeight="1" x14ac:dyDescent="0.3">
      <c r="A181" s="70">
        <f t="shared" si="2"/>
        <v>174</v>
      </c>
      <c r="B181" s="4" t="s">
        <v>10</v>
      </c>
      <c r="C181" s="20" t="s">
        <v>11</v>
      </c>
      <c r="D181" s="82" t="s">
        <v>1806</v>
      </c>
      <c r="E181" s="14" t="s">
        <v>20</v>
      </c>
      <c r="F181" s="19" t="s">
        <v>33</v>
      </c>
      <c r="G181" s="88" t="s">
        <v>34</v>
      </c>
      <c r="H181" s="98"/>
      <c r="I181" s="75">
        <v>772080</v>
      </c>
      <c r="J181" s="75">
        <v>772080</v>
      </c>
      <c r="K181" s="76">
        <v>13</v>
      </c>
      <c r="L181" s="76" t="s">
        <v>2716</v>
      </c>
      <c r="P181" s="2"/>
      <c r="Q181" s="2"/>
    </row>
    <row r="182" spans="1:17" ht="75" customHeight="1" x14ac:dyDescent="0.3">
      <c r="A182" s="70">
        <f t="shared" si="2"/>
        <v>175</v>
      </c>
      <c r="B182" s="4" t="s">
        <v>10</v>
      </c>
      <c r="C182" s="20" t="s">
        <v>11</v>
      </c>
      <c r="D182" s="82" t="s">
        <v>273</v>
      </c>
      <c r="E182" s="14" t="s">
        <v>306</v>
      </c>
      <c r="F182" s="19" t="s">
        <v>333</v>
      </c>
      <c r="G182" s="88" t="s">
        <v>334</v>
      </c>
      <c r="H182" s="13"/>
      <c r="I182" s="29">
        <v>777500</v>
      </c>
      <c r="J182" s="75">
        <v>853230.41354306717</v>
      </c>
      <c r="K182" s="76">
        <v>14</v>
      </c>
      <c r="L182" s="76" t="s">
        <v>2716</v>
      </c>
    </row>
    <row r="183" spans="1:17" ht="75" customHeight="1" x14ac:dyDescent="0.3">
      <c r="A183" s="70">
        <f t="shared" si="2"/>
        <v>176</v>
      </c>
      <c r="B183" s="4" t="s">
        <v>10</v>
      </c>
      <c r="C183" s="20" t="s">
        <v>11</v>
      </c>
      <c r="D183" s="82" t="s">
        <v>1484</v>
      </c>
      <c r="E183" s="14" t="s">
        <v>220</v>
      </c>
      <c r="F183" s="19" t="s">
        <v>221</v>
      </c>
      <c r="G183" s="88" t="s">
        <v>222</v>
      </c>
      <c r="H183" s="11"/>
      <c r="I183" s="75">
        <v>827200</v>
      </c>
      <c r="J183" s="75">
        <v>947700.52997257048</v>
      </c>
      <c r="K183" s="76">
        <v>15</v>
      </c>
      <c r="L183" s="76" t="s">
        <v>2716</v>
      </c>
      <c r="P183" s="1"/>
      <c r="Q183" s="1"/>
    </row>
    <row r="184" spans="1:17" ht="75" customHeight="1" x14ac:dyDescent="0.3">
      <c r="A184" s="70">
        <f t="shared" si="2"/>
        <v>177</v>
      </c>
      <c r="B184" s="4" t="s">
        <v>10</v>
      </c>
      <c r="C184" s="20" t="s">
        <v>11</v>
      </c>
      <c r="D184" s="83" t="s">
        <v>592</v>
      </c>
      <c r="E184" s="14" t="s">
        <v>171</v>
      </c>
      <c r="F184" s="19" t="s">
        <v>174</v>
      </c>
      <c r="G184" s="14" t="s">
        <v>175</v>
      </c>
      <c r="H184" s="94"/>
      <c r="I184" s="75">
        <v>932398</v>
      </c>
      <c r="J184" s="75">
        <v>932398</v>
      </c>
      <c r="K184" s="76">
        <v>16</v>
      </c>
      <c r="L184" s="86" t="s">
        <v>2716</v>
      </c>
      <c r="M184" s="1"/>
      <c r="N184" s="1"/>
      <c r="O184" s="1"/>
    </row>
    <row r="185" spans="1:17" ht="75" customHeight="1" x14ac:dyDescent="0.3">
      <c r="A185" s="70">
        <f t="shared" si="2"/>
        <v>178</v>
      </c>
      <c r="B185" s="4" t="s">
        <v>12</v>
      </c>
      <c r="C185" s="20" t="s">
        <v>13</v>
      </c>
      <c r="D185" s="72" t="s">
        <v>2146</v>
      </c>
      <c r="E185" s="19" t="s">
        <v>231</v>
      </c>
      <c r="F185" s="20" t="s">
        <v>264</v>
      </c>
      <c r="G185" s="20" t="s">
        <v>265</v>
      </c>
      <c r="H185" s="80"/>
      <c r="I185" s="81">
        <v>430917</v>
      </c>
      <c r="J185" s="75">
        <v>430917</v>
      </c>
      <c r="K185" s="76">
        <v>1</v>
      </c>
      <c r="L185" s="76" t="s">
        <v>2717</v>
      </c>
      <c r="P185" s="10"/>
      <c r="Q185" s="10"/>
    </row>
    <row r="186" spans="1:17" ht="75" customHeight="1" x14ac:dyDescent="0.3">
      <c r="A186" s="70">
        <f t="shared" si="2"/>
        <v>179</v>
      </c>
      <c r="B186" s="4" t="s">
        <v>12</v>
      </c>
      <c r="C186" s="20" t="s">
        <v>13</v>
      </c>
      <c r="D186" s="72" t="s">
        <v>2146</v>
      </c>
      <c r="E186" s="19" t="s">
        <v>231</v>
      </c>
      <c r="F186" s="20" t="s">
        <v>266</v>
      </c>
      <c r="G186" s="20" t="s">
        <v>267</v>
      </c>
      <c r="H186" s="80"/>
      <c r="I186" s="81">
        <v>439494</v>
      </c>
      <c r="J186" s="75">
        <v>439493.99999999994</v>
      </c>
      <c r="K186" s="76">
        <v>2</v>
      </c>
      <c r="L186" s="76" t="s">
        <v>2717</v>
      </c>
      <c r="P186" s="2"/>
      <c r="Q186" s="2"/>
    </row>
    <row r="187" spans="1:17" ht="75" customHeight="1" x14ac:dyDescent="0.3">
      <c r="A187" s="70">
        <f t="shared" si="2"/>
        <v>180</v>
      </c>
      <c r="B187" s="4" t="s">
        <v>12</v>
      </c>
      <c r="C187" s="20" t="s">
        <v>13</v>
      </c>
      <c r="D187" s="58" t="s">
        <v>273</v>
      </c>
      <c r="E187" s="14" t="s">
        <v>274</v>
      </c>
      <c r="F187" s="19" t="s">
        <v>302</v>
      </c>
      <c r="G187" s="88" t="s">
        <v>303</v>
      </c>
      <c r="H187" s="98"/>
      <c r="I187" s="75">
        <v>472100</v>
      </c>
      <c r="J187" s="75">
        <v>511331.81526601448</v>
      </c>
      <c r="K187" s="76">
        <v>3</v>
      </c>
      <c r="L187" s="86" t="s">
        <v>2717</v>
      </c>
      <c r="M187" s="1"/>
      <c r="N187" s="1"/>
      <c r="O187" s="1"/>
      <c r="P187" s="3"/>
      <c r="Q187" s="3"/>
    </row>
    <row r="188" spans="1:17" ht="75" customHeight="1" x14ac:dyDescent="0.3">
      <c r="A188" s="70">
        <f t="shared" si="2"/>
        <v>181</v>
      </c>
      <c r="B188" s="4" t="s">
        <v>12</v>
      </c>
      <c r="C188" s="20" t="s">
        <v>13</v>
      </c>
      <c r="D188" s="82" t="s">
        <v>273</v>
      </c>
      <c r="E188" s="14" t="s">
        <v>306</v>
      </c>
      <c r="F188" s="19" t="s">
        <v>344</v>
      </c>
      <c r="G188" s="88" t="s">
        <v>345</v>
      </c>
      <c r="H188" s="13"/>
      <c r="I188" s="29">
        <v>494500</v>
      </c>
      <c r="J188" s="75">
        <v>547408.11740248452</v>
      </c>
      <c r="K188" s="76">
        <v>4</v>
      </c>
      <c r="L188" s="76" t="s">
        <v>2717</v>
      </c>
    </row>
    <row r="189" spans="1:17" ht="75" customHeight="1" x14ac:dyDescent="0.3">
      <c r="A189" s="70">
        <f t="shared" si="2"/>
        <v>182</v>
      </c>
      <c r="B189" s="4" t="s">
        <v>12</v>
      </c>
      <c r="C189" s="20" t="s">
        <v>13</v>
      </c>
      <c r="D189" s="82" t="s">
        <v>273</v>
      </c>
      <c r="E189" s="14" t="s">
        <v>306</v>
      </c>
      <c r="F189" s="19" t="s">
        <v>346</v>
      </c>
      <c r="G189" s="88" t="s">
        <v>347</v>
      </c>
      <c r="H189" s="13"/>
      <c r="I189" s="29">
        <v>614900</v>
      </c>
      <c r="J189" s="75">
        <v>680756.72585551045</v>
      </c>
      <c r="K189" s="76">
        <v>5</v>
      </c>
      <c r="L189" s="86" t="s">
        <v>2717</v>
      </c>
      <c r="M189" s="1"/>
      <c r="N189" s="1"/>
      <c r="O189" s="1"/>
      <c r="P189" s="1"/>
      <c r="Q189" s="1"/>
    </row>
    <row r="190" spans="1:17" ht="75" customHeight="1" x14ac:dyDescent="0.3">
      <c r="A190" s="70">
        <f t="shared" si="2"/>
        <v>183</v>
      </c>
      <c r="B190" s="4" t="s">
        <v>12</v>
      </c>
      <c r="C190" s="20" t="s">
        <v>13</v>
      </c>
      <c r="D190" s="82" t="s">
        <v>1806</v>
      </c>
      <c r="E190" s="14" t="s">
        <v>25</v>
      </c>
      <c r="F190" s="19" t="s">
        <v>40</v>
      </c>
      <c r="G190" s="88" t="s">
        <v>41</v>
      </c>
      <c r="H190" s="98"/>
      <c r="I190" s="75">
        <v>619031</v>
      </c>
      <c r="J190" s="75">
        <v>619031</v>
      </c>
      <c r="K190" s="76">
        <v>6</v>
      </c>
      <c r="L190" s="76" t="s">
        <v>2717</v>
      </c>
      <c r="P190" s="10"/>
      <c r="Q190" s="10"/>
    </row>
    <row r="191" spans="1:17" ht="75" customHeight="1" x14ac:dyDescent="0.3">
      <c r="A191" s="70">
        <f t="shared" si="2"/>
        <v>184</v>
      </c>
      <c r="B191" s="4" t="s">
        <v>12</v>
      </c>
      <c r="C191" s="20" t="s">
        <v>13</v>
      </c>
      <c r="D191" s="58" t="s">
        <v>273</v>
      </c>
      <c r="E191" s="14" t="s">
        <v>274</v>
      </c>
      <c r="F191" s="19" t="s">
        <v>304</v>
      </c>
      <c r="G191" s="88" t="s">
        <v>305</v>
      </c>
      <c r="H191" s="98"/>
      <c r="I191" s="75">
        <v>690900</v>
      </c>
      <c r="J191" s="75">
        <v>775132.27793289209</v>
      </c>
      <c r="K191" s="76">
        <v>7</v>
      </c>
      <c r="L191" s="76" t="s">
        <v>2717</v>
      </c>
      <c r="P191" s="1"/>
      <c r="Q191" s="1"/>
    </row>
    <row r="192" spans="1:17" ht="75" customHeight="1" x14ac:dyDescent="0.3">
      <c r="A192" s="70">
        <f t="shared" si="2"/>
        <v>185</v>
      </c>
      <c r="B192" s="4" t="s">
        <v>12</v>
      </c>
      <c r="C192" s="20" t="s">
        <v>13</v>
      </c>
      <c r="D192" s="82" t="s">
        <v>1806</v>
      </c>
      <c r="E192" s="14" t="s">
        <v>25</v>
      </c>
      <c r="F192" s="19" t="s">
        <v>42</v>
      </c>
      <c r="G192" s="88" t="s">
        <v>43</v>
      </c>
      <c r="H192" s="98"/>
      <c r="I192" s="75">
        <v>716373</v>
      </c>
      <c r="J192" s="75">
        <v>716372.99999999988</v>
      </c>
      <c r="K192" s="76">
        <v>8</v>
      </c>
      <c r="L192" s="76" t="s">
        <v>2716</v>
      </c>
      <c r="P192" s="10"/>
      <c r="Q192" s="10"/>
    </row>
    <row r="193" spans="1:17" ht="75" customHeight="1" x14ac:dyDescent="0.3">
      <c r="A193" s="70">
        <f t="shared" si="2"/>
        <v>186</v>
      </c>
      <c r="B193" s="4" t="s">
        <v>12</v>
      </c>
      <c r="C193" s="20" t="s">
        <v>13</v>
      </c>
      <c r="D193" s="82" t="s">
        <v>273</v>
      </c>
      <c r="E193" s="14" t="s">
        <v>306</v>
      </c>
      <c r="F193" s="19" t="s">
        <v>348</v>
      </c>
      <c r="G193" s="88" t="s">
        <v>349</v>
      </c>
      <c r="H193" s="13"/>
      <c r="I193" s="29">
        <v>764500</v>
      </c>
      <c r="J193" s="75">
        <v>839525.52821859054</v>
      </c>
      <c r="K193" s="76">
        <v>9</v>
      </c>
      <c r="L193" s="76" t="s">
        <v>2716</v>
      </c>
      <c r="P193" s="3"/>
      <c r="Q193" s="3"/>
    </row>
    <row r="194" spans="1:17" ht="75" customHeight="1" x14ac:dyDescent="0.3">
      <c r="A194" s="70">
        <f t="shared" si="2"/>
        <v>187</v>
      </c>
      <c r="B194" s="4" t="s">
        <v>12</v>
      </c>
      <c r="C194" s="20" t="s">
        <v>13</v>
      </c>
      <c r="D194" s="82" t="s">
        <v>1484</v>
      </c>
      <c r="E194" s="14" t="s">
        <v>220</v>
      </c>
      <c r="F194" s="19" t="s">
        <v>223</v>
      </c>
      <c r="G194" s="88" t="s">
        <v>224</v>
      </c>
      <c r="H194" s="11"/>
      <c r="I194" s="75">
        <v>788200</v>
      </c>
      <c r="J194" s="75">
        <v>903019.29125287721</v>
      </c>
      <c r="K194" s="76">
        <v>10</v>
      </c>
      <c r="L194" s="76" t="s">
        <v>2716</v>
      </c>
      <c r="P194" s="1"/>
      <c r="Q194" s="1"/>
    </row>
    <row r="195" spans="1:17" ht="75" customHeight="1" x14ac:dyDescent="0.3">
      <c r="A195" s="70">
        <f t="shared" si="2"/>
        <v>188</v>
      </c>
      <c r="B195" s="4" t="s">
        <v>14</v>
      </c>
      <c r="C195" s="20" t="s">
        <v>15</v>
      </c>
      <c r="D195" s="82" t="s">
        <v>1806</v>
      </c>
      <c r="E195" s="14" t="s">
        <v>22</v>
      </c>
      <c r="F195" s="19" t="s">
        <v>44</v>
      </c>
      <c r="G195" s="88" t="s">
        <v>45</v>
      </c>
      <c r="H195" s="98"/>
      <c r="I195" s="75">
        <v>591504</v>
      </c>
      <c r="J195" s="75">
        <v>591503.99999999988</v>
      </c>
      <c r="K195" s="76">
        <v>1</v>
      </c>
      <c r="L195" s="76" t="s">
        <v>2717</v>
      </c>
      <c r="P195" s="2"/>
      <c r="Q195" s="2"/>
    </row>
    <row r="196" spans="1:17" ht="75" customHeight="1" x14ac:dyDescent="0.3">
      <c r="A196" s="70">
        <f t="shared" si="2"/>
        <v>189</v>
      </c>
      <c r="B196" s="4" t="s">
        <v>14</v>
      </c>
      <c r="C196" s="20" t="s">
        <v>15</v>
      </c>
      <c r="D196" s="82" t="s">
        <v>273</v>
      </c>
      <c r="E196" s="14" t="s">
        <v>306</v>
      </c>
      <c r="F196" s="19" t="s">
        <v>350</v>
      </c>
      <c r="G196" s="88" t="s">
        <v>351</v>
      </c>
      <c r="H196" s="13"/>
      <c r="I196" s="29">
        <v>650000</v>
      </c>
      <c r="J196" s="75">
        <v>719758.01128086552</v>
      </c>
      <c r="K196" s="76">
        <v>2</v>
      </c>
      <c r="L196" s="76" t="s">
        <v>2717</v>
      </c>
      <c r="P196" s="10"/>
      <c r="Q196" s="10"/>
    </row>
    <row r="197" spans="1:17" ht="75" customHeight="1" x14ac:dyDescent="0.3">
      <c r="A197" s="70">
        <f t="shared" si="2"/>
        <v>190</v>
      </c>
      <c r="B197" s="4" t="s">
        <v>14</v>
      </c>
      <c r="C197" s="20" t="s">
        <v>15</v>
      </c>
      <c r="D197" s="82" t="s">
        <v>273</v>
      </c>
      <c r="E197" s="14" t="s">
        <v>306</v>
      </c>
      <c r="F197" s="19" t="s">
        <v>352</v>
      </c>
      <c r="G197" s="88" t="s">
        <v>353</v>
      </c>
      <c r="H197" s="13"/>
      <c r="I197" s="29">
        <v>665800</v>
      </c>
      <c r="J197" s="75">
        <v>740839.61895206978</v>
      </c>
      <c r="K197" s="76">
        <v>3</v>
      </c>
      <c r="L197" s="76" t="s">
        <v>2717</v>
      </c>
      <c r="P197" s="3"/>
      <c r="Q197" s="3"/>
    </row>
    <row r="198" spans="1:17" ht="75" customHeight="1" x14ac:dyDescent="0.3">
      <c r="A198" s="70">
        <f t="shared" si="2"/>
        <v>191</v>
      </c>
      <c r="B198" s="4" t="s">
        <v>14</v>
      </c>
      <c r="C198" s="20" t="s">
        <v>15</v>
      </c>
      <c r="D198" s="82" t="s">
        <v>1806</v>
      </c>
      <c r="E198" s="14" t="s">
        <v>28</v>
      </c>
      <c r="F198" s="19" t="s">
        <v>46</v>
      </c>
      <c r="G198" s="88" t="s">
        <v>47</v>
      </c>
      <c r="H198" s="98"/>
      <c r="I198" s="75">
        <v>682220</v>
      </c>
      <c r="J198" s="75">
        <v>682220</v>
      </c>
      <c r="K198" s="76">
        <v>4</v>
      </c>
      <c r="L198" s="76" t="s">
        <v>2717</v>
      </c>
      <c r="P198" s="2"/>
      <c r="Q198" s="2"/>
    </row>
    <row r="199" spans="1:17" ht="75" customHeight="1" x14ac:dyDescent="0.3">
      <c r="A199" s="70">
        <f t="shared" si="2"/>
        <v>192</v>
      </c>
      <c r="B199" s="4" t="s">
        <v>14</v>
      </c>
      <c r="C199" s="20" t="s">
        <v>15</v>
      </c>
      <c r="D199" s="82" t="s">
        <v>273</v>
      </c>
      <c r="E199" s="14" t="s">
        <v>306</v>
      </c>
      <c r="F199" s="19" t="s">
        <v>354</v>
      </c>
      <c r="G199" s="88" t="s">
        <v>355</v>
      </c>
      <c r="H199" s="13"/>
      <c r="I199" s="29">
        <v>687400</v>
      </c>
      <c r="J199" s="75">
        <v>757988.02486940718</v>
      </c>
      <c r="K199" s="76">
        <v>5</v>
      </c>
      <c r="L199" s="76" t="s">
        <v>2717</v>
      </c>
      <c r="P199" s="10"/>
      <c r="Q199" s="10"/>
    </row>
    <row r="200" spans="1:17" ht="75" customHeight="1" x14ac:dyDescent="0.3">
      <c r="A200" s="70">
        <f t="shared" si="2"/>
        <v>193</v>
      </c>
      <c r="B200" s="4" t="s">
        <v>14</v>
      </c>
      <c r="C200" s="20" t="s">
        <v>15</v>
      </c>
      <c r="D200" s="82" t="s">
        <v>1806</v>
      </c>
      <c r="E200" s="14" t="s">
        <v>28</v>
      </c>
      <c r="F200" s="19" t="s">
        <v>68</v>
      </c>
      <c r="G200" s="88" t="s">
        <v>47</v>
      </c>
      <c r="H200" s="98"/>
      <c r="I200" s="75">
        <v>690220</v>
      </c>
      <c r="J200" s="75">
        <v>690219.99999999988</v>
      </c>
      <c r="K200" s="76">
        <v>6</v>
      </c>
      <c r="L200" s="76" t="s">
        <v>2717</v>
      </c>
      <c r="P200" s="2"/>
      <c r="Q200" s="2"/>
    </row>
    <row r="201" spans="1:17" ht="75" customHeight="1" x14ac:dyDescent="0.3">
      <c r="A201" s="70">
        <f t="shared" ref="A201:A264" si="3">ROW(A194)</f>
        <v>194</v>
      </c>
      <c r="B201" s="4" t="s">
        <v>14</v>
      </c>
      <c r="C201" s="20" t="s">
        <v>15</v>
      </c>
      <c r="D201" s="82" t="s">
        <v>1806</v>
      </c>
      <c r="E201" s="14" t="s">
        <v>37</v>
      </c>
      <c r="F201" s="19" t="s">
        <v>48</v>
      </c>
      <c r="G201" s="88" t="s">
        <v>49</v>
      </c>
      <c r="H201" s="98"/>
      <c r="I201" s="75">
        <v>780419</v>
      </c>
      <c r="J201" s="75">
        <v>780418.99999999988</v>
      </c>
      <c r="K201" s="76">
        <v>7</v>
      </c>
      <c r="L201" s="76" t="s">
        <v>2716</v>
      </c>
      <c r="P201" s="1"/>
      <c r="Q201" s="1"/>
    </row>
    <row r="202" spans="1:17" ht="75" customHeight="1" x14ac:dyDescent="0.3">
      <c r="A202" s="70">
        <f t="shared" si="3"/>
        <v>195</v>
      </c>
      <c r="B202" s="4" t="s">
        <v>14</v>
      </c>
      <c r="C202" s="20" t="s">
        <v>15</v>
      </c>
      <c r="D202" s="82" t="s">
        <v>273</v>
      </c>
      <c r="E202" s="14" t="s">
        <v>306</v>
      </c>
      <c r="F202" s="19" t="s">
        <v>356</v>
      </c>
      <c r="G202" s="88" t="s">
        <v>357</v>
      </c>
      <c r="H202" s="13"/>
      <c r="I202" s="29">
        <v>881900</v>
      </c>
      <c r="J202" s="75">
        <v>971817.2605159193</v>
      </c>
      <c r="K202" s="76">
        <v>8</v>
      </c>
      <c r="L202" s="76" t="s">
        <v>2716</v>
      </c>
      <c r="P202" s="2"/>
      <c r="Q202" s="2"/>
    </row>
    <row r="203" spans="1:17" ht="75" customHeight="1" x14ac:dyDescent="0.3">
      <c r="A203" s="70">
        <f t="shared" si="3"/>
        <v>196</v>
      </c>
      <c r="B203" s="4" t="s">
        <v>14</v>
      </c>
      <c r="C203" s="20" t="s">
        <v>15</v>
      </c>
      <c r="D203" s="82" t="s">
        <v>1484</v>
      </c>
      <c r="E203" s="14" t="s">
        <v>220</v>
      </c>
      <c r="F203" s="19" t="s">
        <v>177</v>
      </c>
      <c r="G203" s="88" t="s">
        <v>225</v>
      </c>
      <c r="H203" s="11"/>
      <c r="I203" s="75">
        <v>956500</v>
      </c>
      <c r="J203" s="75">
        <v>1095836.0214201687</v>
      </c>
      <c r="K203" s="76">
        <v>9</v>
      </c>
      <c r="L203" s="76" t="s">
        <v>2716</v>
      </c>
      <c r="P203" s="2"/>
      <c r="Q203" s="2"/>
    </row>
    <row r="204" spans="1:17" ht="75" customHeight="1" x14ac:dyDescent="0.3">
      <c r="A204" s="70">
        <f t="shared" si="3"/>
        <v>197</v>
      </c>
      <c r="B204" s="4" t="s">
        <v>14</v>
      </c>
      <c r="C204" s="20" t="s">
        <v>15</v>
      </c>
      <c r="D204" s="83" t="s">
        <v>592</v>
      </c>
      <c r="E204" s="14" t="s">
        <v>171</v>
      </c>
      <c r="F204" s="19" t="s">
        <v>177</v>
      </c>
      <c r="G204" s="14" t="s">
        <v>178</v>
      </c>
      <c r="H204" s="94"/>
      <c r="I204" s="75">
        <v>990633</v>
      </c>
      <c r="J204" s="75">
        <v>990633</v>
      </c>
      <c r="K204" s="76">
        <v>10</v>
      </c>
      <c r="L204" s="76" t="s">
        <v>2716</v>
      </c>
      <c r="P204" s="2"/>
      <c r="Q204" s="2"/>
    </row>
    <row r="205" spans="1:17" ht="75" customHeight="1" x14ac:dyDescent="0.3">
      <c r="A205" s="70">
        <f t="shared" si="3"/>
        <v>198</v>
      </c>
      <c r="B205" s="4" t="s">
        <v>268</v>
      </c>
      <c r="C205" s="20" t="s">
        <v>269</v>
      </c>
      <c r="D205" s="72" t="s">
        <v>2146</v>
      </c>
      <c r="E205" s="19" t="s">
        <v>270</v>
      </c>
      <c r="F205" s="19" t="s">
        <v>271</v>
      </c>
      <c r="G205" s="85" t="s">
        <v>272</v>
      </c>
      <c r="H205" s="80"/>
      <c r="I205" s="81">
        <v>613497</v>
      </c>
      <c r="J205" s="75">
        <v>613496.99999999988</v>
      </c>
      <c r="K205" s="76">
        <v>1</v>
      </c>
      <c r="L205" s="76" t="s">
        <v>2716</v>
      </c>
      <c r="P205" s="2"/>
      <c r="Q205" s="2"/>
    </row>
    <row r="206" spans="1:17" ht="75" customHeight="1" x14ac:dyDescent="0.3">
      <c r="A206" s="70">
        <f t="shared" si="3"/>
        <v>199</v>
      </c>
      <c r="B206" s="4" t="s">
        <v>179</v>
      </c>
      <c r="C206" s="20" t="s">
        <v>180</v>
      </c>
      <c r="D206" s="83" t="s">
        <v>592</v>
      </c>
      <c r="E206" s="14" t="s">
        <v>171</v>
      </c>
      <c r="F206" s="19" t="s">
        <v>181</v>
      </c>
      <c r="G206" s="14" t="s">
        <v>182</v>
      </c>
      <c r="H206" s="94"/>
      <c r="I206" s="75">
        <v>2323898</v>
      </c>
      <c r="J206" s="75">
        <v>2323897.9999999995</v>
      </c>
      <c r="K206" s="76">
        <v>1</v>
      </c>
      <c r="L206" s="76" t="s">
        <v>2716</v>
      </c>
      <c r="P206" s="2"/>
      <c r="Q206" s="2"/>
    </row>
    <row r="207" spans="1:17" ht="75" customHeight="1" x14ac:dyDescent="0.3">
      <c r="A207" s="70">
        <f t="shared" si="3"/>
        <v>200</v>
      </c>
      <c r="B207" s="4" t="s">
        <v>16</v>
      </c>
      <c r="C207" s="20" t="s">
        <v>17</v>
      </c>
      <c r="D207" s="82" t="s">
        <v>273</v>
      </c>
      <c r="E207" s="14" t="s">
        <v>306</v>
      </c>
      <c r="F207" s="19" t="s">
        <v>358</v>
      </c>
      <c r="G207" s="88" t="s">
        <v>359</v>
      </c>
      <c r="H207" s="13"/>
      <c r="I207" s="29">
        <v>901200</v>
      </c>
      <c r="J207" s="75">
        <v>989286.74710033741</v>
      </c>
      <c r="K207" s="76">
        <v>1</v>
      </c>
      <c r="L207" s="76" t="s">
        <v>2716</v>
      </c>
    </row>
    <row r="208" spans="1:17" ht="75" customHeight="1" x14ac:dyDescent="0.3">
      <c r="A208" s="70">
        <f t="shared" si="3"/>
        <v>201</v>
      </c>
      <c r="B208" s="4" t="s">
        <v>16</v>
      </c>
      <c r="C208" s="20" t="s">
        <v>17</v>
      </c>
      <c r="D208" s="82" t="s">
        <v>273</v>
      </c>
      <c r="E208" s="14" t="s">
        <v>306</v>
      </c>
      <c r="F208" s="19" t="s">
        <v>360</v>
      </c>
      <c r="G208" s="88" t="s">
        <v>361</v>
      </c>
      <c r="H208" s="13"/>
      <c r="I208" s="29">
        <v>1055500</v>
      </c>
      <c r="J208" s="75">
        <v>1171333.5106582923</v>
      </c>
      <c r="K208" s="76">
        <v>2</v>
      </c>
      <c r="L208" s="76" t="s">
        <v>2716</v>
      </c>
      <c r="P208" s="2"/>
      <c r="Q208" s="2"/>
    </row>
    <row r="209" spans="1:17" ht="75" customHeight="1" x14ac:dyDescent="0.3">
      <c r="A209" s="70">
        <f t="shared" si="3"/>
        <v>202</v>
      </c>
      <c r="B209" s="4" t="s">
        <v>16</v>
      </c>
      <c r="C209" s="20" t="s">
        <v>17</v>
      </c>
      <c r="D209" s="82" t="s">
        <v>1806</v>
      </c>
      <c r="E209" s="39" t="s">
        <v>28</v>
      </c>
      <c r="F209" s="20" t="s">
        <v>50</v>
      </c>
      <c r="G209" s="73" t="s">
        <v>69</v>
      </c>
      <c r="H209" s="98"/>
      <c r="I209" s="75">
        <v>1164230</v>
      </c>
      <c r="J209" s="75">
        <v>1164229.9999999998</v>
      </c>
      <c r="K209" s="76">
        <v>3</v>
      </c>
      <c r="L209" s="76" t="s">
        <v>2716</v>
      </c>
      <c r="P209" s="2"/>
      <c r="Q209" s="2"/>
    </row>
    <row r="210" spans="1:17" ht="75" customHeight="1" x14ac:dyDescent="0.3">
      <c r="A210" s="70">
        <f t="shared" si="3"/>
        <v>203</v>
      </c>
      <c r="B210" s="4" t="s">
        <v>16</v>
      </c>
      <c r="C210" s="20" t="s">
        <v>17</v>
      </c>
      <c r="D210" s="82" t="s">
        <v>273</v>
      </c>
      <c r="E210" s="14" t="s">
        <v>306</v>
      </c>
      <c r="F210" s="19" t="s">
        <v>362</v>
      </c>
      <c r="G210" s="88" t="s">
        <v>363</v>
      </c>
      <c r="H210" s="13"/>
      <c r="I210" s="29">
        <v>1345100</v>
      </c>
      <c r="J210" s="75">
        <v>1491931.8597930805</v>
      </c>
      <c r="K210" s="76">
        <v>4</v>
      </c>
      <c r="L210" s="76" t="s">
        <v>2716</v>
      </c>
    </row>
    <row r="211" spans="1:17" ht="75" customHeight="1" x14ac:dyDescent="0.3">
      <c r="A211" s="70">
        <f t="shared" si="3"/>
        <v>204</v>
      </c>
      <c r="B211" s="4" t="s">
        <v>16</v>
      </c>
      <c r="C211" s="20" t="s">
        <v>17</v>
      </c>
      <c r="D211" s="82" t="s">
        <v>1806</v>
      </c>
      <c r="E211" s="14" t="s">
        <v>20</v>
      </c>
      <c r="F211" s="19" t="s">
        <v>51</v>
      </c>
      <c r="G211" s="88" t="s">
        <v>52</v>
      </c>
      <c r="H211" s="98"/>
      <c r="I211" s="75">
        <v>1607418</v>
      </c>
      <c r="J211" s="75">
        <v>1607418</v>
      </c>
      <c r="K211" s="76">
        <v>5</v>
      </c>
      <c r="L211" s="76" t="s">
        <v>2716</v>
      </c>
      <c r="P211" s="2"/>
      <c r="Q211" s="2"/>
    </row>
    <row r="212" spans="1:17" ht="75" customHeight="1" x14ac:dyDescent="0.3">
      <c r="A212" s="70">
        <f t="shared" si="3"/>
        <v>205</v>
      </c>
      <c r="B212" s="4" t="s">
        <v>16</v>
      </c>
      <c r="C212" s="20" t="s">
        <v>17</v>
      </c>
      <c r="D212" s="82" t="s">
        <v>1806</v>
      </c>
      <c r="E212" s="14" t="s">
        <v>21</v>
      </c>
      <c r="F212" s="19" t="s">
        <v>55</v>
      </c>
      <c r="G212" s="88" t="s">
        <v>56</v>
      </c>
      <c r="H212" s="98"/>
      <c r="I212" s="75">
        <v>1607418</v>
      </c>
      <c r="J212" s="75">
        <v>1607418</v>
      </c>
      <c r="K212" s="76">
        <v>6</v>
      </c>
      <c r="L212" s="76" t="s">
        <v>2716</v>
      </c>
      <c r="P212" s="2"/>
      <c r="Q212" s="2"/>
    </row>
    <row r="213" spans="1:17" ht="75" customHeight="1" x14ac:dyDescent="0.3">
      <c r="A213" s="70">
        <f t="shared" si="3"/>
        <v>206</v>
      </c>
      <c r="B213" s="4" t="s">
        <v>16</v>
      </c>
      <c r="C213" s="20" t="s">
        <v>17</v>
      </c>
      <c r="D213" s="82" t="s">
        <v>1806</v>
      </c>
      <c r="E213" s="14" t="s">
        <v>21</v>
      </c>
      <c r="F213" s="19" t="s">
        <v>53</v>
      </c>
      <c r="G213" s="88" t="s">
        <v>54</v>
      </c>
      <c r="H213" s="98"/>
      <c r="I213" s="75">
        <v>1695103</v>
      </c>
      <c r="J213" s="75">
        <v>1695102.9999999998</v>
      </c>
      <c r="K213" s="76">
        <v>7</v>
      </c>
      <c r="L213" s="76" t="s">
        <v>2716</v>
      </c>
    </row>
    <row r="214" spans="1:17" ht="75" customHeight="1" x14ac:dyDescent="0.3">
      <c r="A214" s="70">
        <f t="shared" si="3"/>
        <v>207</v>
      </c>
      <c r="B214" s="4" t="s">
        <v>16</v>
      </c>
      <c r="C214" s="20" t="s">
        <v>17</v>
      </c>
      <c r="D214" s="82" t="s">
        <v>1806</v>
      </c>
      <c r="E214" s="14" t="s">
        <v>21</v>
      </c>
      <c r="F214" s="19" t="s">
        <v>70</v>
      </c>
      <c r="G214" s="88" t="s">
        <v>54</v>
      </c>
      <c r="H214" s="98"/>
      <c r="I214" s="75">
        <v>7999975</v>
      </c>
      <c r="J214" s="75">
        <v>7999974.9999999991</v>
      </c>
      <c r="K214" s="76">
        <v>8</v>
      </c>
      <c r="L214" s="76" t="s">
        <v>2716</v>
      </c>
      <c r="P214" s="2"/>
      <c r="Q214" s="2"/>
    </row>
    <row r="215" spans="1:17" ht="75" customHeight="1" x14ac:dyDescent="0.3">
      <c r="A215" s="70">
        <f t="shared" si="3"/>
        <v>208</v>
      </c>
      <c r="B215" s="4" t="s">
        <v>368</v>
      </c>
      <c r="C215" s="20" t="s">
        <v>760</v>
      </c>
      <c r="D215" s="82" t="s">
        <v>696</v>
      </c>
      <c r="E215" s="14" t="s">
        <v>203</v>
      </c>
      <c r="F215" s="19" t="s">
        <v>761</v>
      </c>
      <c r="G215" s="88" t="s">
        <v>762</v>
      </c>
      <c r="H215" s="101"/>
      <c r="I215" s="75">
        <v>190369.36</v>
      </c>
      <c r="J215" s="75">
        <v>201184.69779075217</v>
      </c>
      <c r="K215" s="76">
        <v>1</v>
      </c>
      <c r="L215" s="76" t="s">
        <v>2717</v>
      </c>
    </row>
    <row r="216" spans="1:17" ht="75" customHeight="1" x14ac:dyDescent="0.3">
      <c r="A216" s="70">
        <f t="shared" si="3"/>
        <v>209</v>
      </c>
      <c r="B216" s="4" t="s">
        <v>368</v>
      </c>
      <c r="C216" s="20" t="s">
        <v>760</v>
      </c>
      <c r="D216" s="82" t="s">
        <v>696</v>
      </c>
      <c r="E216" s="14" t="s">
        <v>203</v>
      </c>
      <c r="F216" s="19" t="s">
        <v>763</v>
      </c>
      <c r="G216" s="88" t="s">
        <v>764</v>
      </c>
      <c r="H216" s="101"/>
      <c r="I216" s="75">
        <v>195783.58</v>
      </c>
      <c r="J216" s="75">
        <v>207191.71595257596</v>
      </c>
      <c r="K216" s="76">
        <v>2</v>
      </c>
      <c r="L216" s="76" t="s">
        <v>2717</v>
      </c>
    </row>
    <row r="217" spans="1:17" ht="75" customHeight="1" x14ac:dyDescent="0.3">
      <c r="A217" s="70">
        <f t="shared" si="3"/>
        <v>210</v>
      </c>
      <c r="B217" s="4" t="s">
        <v>369</v>
      </c>
      <c r="C217" s="20" t="s">
        <v>765</v>
      </c>
      <c r="D217" s="82" t="s">
        <v>1484</v>
      </c>
      <c r="E217" s="14" t="s">
        <v>670</v>
      </c>
      <c r="F217" s="19" t="s">
        <v>767</v>
      </c>
      <c r="G217" s="88" t="s">
        <v>768</v>
      </c>
      <c r="H217" s="102"/>
      <c r="I217" s="75">
        <v>309950</v>
      </c>
      <c r="J217" s="75">
        <v>303009.66843946988</v>
      </c>
      <c r="K217" s="76">
        <v>1</v>
      </c>
      <c r="L217" s="76" t="s">
        <v>2717</v>
      </c>
    </row>
    <row r="218" spans="1:17" ht="75" customHeight="1" x14ac:dyDescent="0.3">
      <c r="A218" s="70">
        <f t="shared" si="3"/>
        <v>211</v>
      </c>
      <c r="B218" s="4" t="s">
        <v>369</v>
      </c>
      <c r="C218" s="20" t="s">
        <v>765</v>
      </c>
      <c r="D218" s="82" t="s">
        <v>674</v>
      </c>
      <c r="E218" s="14" t="s">
        <v>675</v>
      </c>
      <c r="F218" s="19" t="s">
        <v>769</v>
      </c>
      <c r="G218" s="88" t="s">
        <v>770</v>
      </c>
      <c r="H218" s="103"/>
      <c r="I218" s="99">
        <v>357561.64283420821</v>
      </c>
      <c r="J218" s="75">
        <v>366293.13190051133</v>
      </c>
      <c r="K218" s="76">
        <v>2</v>
      </c>
      <c r="L218" s="76" t="s">
        <v>2717</v>
      </c>
    </row>
    <row r="219" spans="1:17" ht="75" customHeight="1" x14ac:dyDescent="0.3">
      <c r="A219" s="70">
        <f t="shared" si="3"/>
        <v>212</v>
      </c>
      <c r="B219" s="4" t="s">
        <v>369</v>
      </c>
      <c r="C219" s="20" t="s">
        <v>765</v>
      </c>
      <c r="D219" s="82" t="s">
        <v>674</v>
      </c>
      <c r="E219" s="14" t="s">
        <v>675</v>
      </c>
      <c r="F219" s="19" t="s">
        <v>772</v>
      </c>
      <c r="G219" s="88" t="s">
        <v>773</v>
      </c>
      <c r="H219" s="103"/>
      <c r="I219" s="99">
        <v>375600.7100342082</v>
      </c>
      <c r="J219" s="75">
        <v>384980.70703266608</v>
      </c>
      <c r="K219" s="76">
        <v>3</v>
      </c>
      <c r="L219" s="76" t="s">
        <v>2717</v>
      </c>
    </row>
    <row r="220" spans="1:17" ht="75" customHeight="1" x14ac:dyDescent="0.3">
      <c r="A220" s="70">
        <f t="shared" si="3"/>
        <v>213</v>
      </c>
      <c r="B220" s="4" t="s">
        <v>369</v>
      </c>
      <c r="C220" s="20" t="s">
        <v>765</v>
      </c>
      <c r="D220" s="82" t="s">
        <v>674</v>
      </c>
      <c r="E220" s="14" t="s">
        <v>675</v>
      </c>
      <c r="F220" s="19" t="s">
        <v>774</v>
      </c>
      <c r="G220" s="88" t="s">
        <v>775</v>
      </c>
      <c r="H220" s="103"/>
      <c r="I220" s="99">
        <v>392546.50043420825</v>
      </c>
      <c r="J220" s="75">
        <v>402561.59251783637</v>
      </c>
      <c r="K220" s="76">
        <v>4</v>
      </c>
      <c r="L220" s="76" t="s">
        <v>2716</v>
      </c>
    </row>
    <row r="221" spans="1:17" ht="75" customHeight="1" x14ac:dyDescent="0.3">
      <c r="A221" s="70">
        <f t="shared" si="3"/>
        <v>214</v>
      </c>
      <c r="B221" s="4" t="s">
        <v>369</v>
      </c>
      <c r="C221" s="20" t="s">
        <v>765</v>
      </c>
      <c r="D221" s="82" t="s">
        <v>1484</v>
      </c>
      <c r="E221" s="14" t="s">
        <v>670</v>
      </c>
      <c r="F221" s="19" t="s">
        <v>776</v>
      </c>
      <c r="G221" s="88" t="s">
        <v>777</v>
      </c>
      <c r="H221" s="102"/>
      <c r="I221" s="75">
        <v>419950</v>
      </c>
      <c r="J221" s="75">
        <v>410546.57287031901</v>
      </c>
      <c r="K221" s="76">
        <v>5</v>
      </c>
      <c r="L221" s="76" t="s">
        <v>2716</v>
      </c>
    </row>
    <row r="222" spans="1:17" ht="75" customHeight="1" x14ac:dyDescent="0.3">
      <c r="A222" s="70">
        <f t="shared" si="3"/>
        <v>215</v>
      </c>
      <c r="B222" s="4" t="s">
        <v>369</v>
      </c>
      <c r="C222" s="20" t="s">
        <v>765</v>
      </c>
      <c r="D222" s="82" t="s">
        <v>1484</v>
      </c>
      <c r="E222" s="14" t="s">
        <v>670</v>
      </c>
      <c r="F222" s="19" t="s">
        <v>776</v>
      </c>
      <c r="G222" s="88" t="s">
        <v>778</v>
      </c>
      <c r="H222" s="102"/>
      <c r="I222" s="75">
        <v>449950</v>
      </c>
      <c r="J222" s="75">
        <v>439874.81953327789</v>
      </c>
      <c r="K222" s="76">
        <v>6</v>
      </c>
      <c r="L222" s="86" t="s">
        <v>2716</v>
      </c>
    </row>
    <row r="223" spans="1:17" ht="75" customHeight="1" x14ac:dyDescent="0.3">
      <c r="A223" s="70">
        <f t="shared" si="3"/>
        <v>216</v>
      </c>
      <c r="B223" s="4" t="s">
        <v>369</v>
      </c>
      <c r="C223" s="20" t="s">
        <v>765</v>
      </c>
      <c r="D223" s="82" t="s">
        <v>690</v>
      </c>
      <c r="E223" s="14" t="s">
        <v>691</v>
      </c>
      <c r="F223" s="19" t="s">
        <v>781</v>
      </c>
      <c r="G223" s="88" t="s">
        <v>782</v>
      </c>
      <c r="H223" s="23"/>
      <c r="I223" s="29">
        <v>458611.43900000001</v>
      </c>
      <c r="J223" s="75">
        <v>471515.77170724742</v>
      </c>
      <c r="K223" s="76">
        <v>7</v>
      </c>
      <c r="L223" s="76" t="s">
        <v>2716</v>
      </c>
    </row>
    <row r="224" spans="1:17" ht="75" customHeight="1" x14ac:dyDescent="0.3">
      <c r="A224" s="70">
        <f t="shared" si="3"/>
        <v>217</v>
      </c>
      <c r="B224" s="4" t="s">
        <v>369</v>
      </c>
      <c r="C224" s="20" t="s">
        <v>765</v>
      </c>
      <c r="D224" s="82" t="s">
        <v>690</v>
      </c>
      <c r="E224" s="14" t="s">
        <v>691</v>
      </c>
      <c r="F224" s="19" t="s">
        <v>785</v>
      </c>
      <c r="G224" s="88" t="s">
        <v>786</v>
      </c>
      <c r="H224" s="23"/>
      <c r="I224" s="29">
        <v>478005.18099999998</v>
      </c>
      <c r="J224" s="75">
        <v>491455.211607309</v>
      </c>
      <c r="K224" s="76">
        <v>8</v>
      </c>
      <c r="L224" s="76" t="s">
        <v>2716</v>
      </c>
    </row>
    <row r="225" spans="1:12" ht="75" customHeight="1" x14ac:dyDescent="0.3">
      <c r="A225" s="70">
        <f t="shared" si="3"/>
        <v>218</v>
      </c>
      <c r="B225" s="4" t="s">
        <v>369</v>
      </c>
      <c r="C225" s="20" t="s">
        <v>765</v>
      </c>
      <c r="D225" s="72" t="s">
        <v>273</v>
      </c>
      <c r="E225" s="19" t="s">
        <v>726</v>
      </c>
      <c r="F225" s="85" t="s">
        <v>793</v>
      </c>
      <c r="G225" s="85" t="s">
        <v>794</v>
      </c>
      <c r="H225" s="82"/>
      <c r="I225" s="99">
        <v>493422.12</v>
      </c>
      <c r="J225" s="75">
        <v>497508.13624902302</v>
      </c>
      <c r="K225" s="76">
        <v>9</v>
      </c>
      <c r="L225" s="76" t="s">
        <v>2716</v>
      </c>
    </row>
    <row r="226" spans="1:12" ht="75" customHeight="1" x14ac:dyDescent="0.3">
      <c r="A226" s="70">
        <f t="shared" si="3"/>
        <v>219</v>
      </c>
      <c r="B226" s="4" t="s">
        <v>369</v>
      </c>
      <c r="C226" s="20" t="s">
        <v>765</v>
      </c>
      <c r="D226" s="72" t="s">
        <v>273</v>
      </c>
      <c r="E226" s="19" t="s">
        <v>726</v>
      </c>
      <c r="F226" s="85" t="s">
        <v>795</v>
      </c>
      <c r="G226" s="85" t="s">
        <v>796</v>
      </c>
      <c r="H226" s="82"/>
      <c r="I226" s="99">
        <v>534136.31999999995</v>
      </c>
      <c r="J226" s="75">
        <v>539315.05712727283</v>
      </c>
      <c r="K226" s="76">
        <v>10</v>
      </c>
      <c r="L226" s="76" t="s">
        <v>2716</v>
      </c>
    </row>
    <row r="227" spans="1:12" ht="75" customHeight="1" x14ac:dyDescent="0.3">
      <c r="A227" s="70">
        <f t="shared" si="3"/>
        <v>220</v>
      </c>
      <c r="B227" s="4" t="s">
        <v>370</v>
      </c>
      <c r="C227" s="20" t="s">
        <v>766</v>
      </c>
      <c r="D227" s="82" t="s">
        <v>1484</v>
      </c>
      <c r="E227" s="14" t="s">
        <v>670</v>
      </c>
      <c r="F227" s="85" t="s">
        <v>768</v>
      </c>
      <c r="G227" s="88" t="s">
        <v>768</v>
      </c>
      <c r="H227" s="102"/>
      <c r="I227" s="75">
        <v>344950</v>
      </c>
      <c r="J227" s="75">
        <v>337225.95621292188</v>
      </c>
      <c r="K227" s="76">
        <v>1</v>
      </c>
      <c r="L227" s="76" t="s">
        <v>2716</v>
      </c>
    </row>
    <row r="228" spans="1:12" ht="75" customHeight="1" x14ac:dyDescent="0.3">
      <c r="A228" s="70">
        <f t="shared" si="3"/>
        <v>221</v>
      </c>
      <c r="B228" s="4" t="s">
        <v>370</v>
      </c>
      <c r="C228" s="20" t="s">
        <v>766</v>
      </c>
      <c r="D228" s="82" t="s">
        <v>1484</v>
      </c>
      <c r="E228" s="14" t="s">
        <v>670</v>
      </c>
      <c r="F228" s="85" t="s">
        <v>771</v>
      </c>
      <c r="G228" s="88" t="s">
        <v>771</v>
      </c>
      <c r="H228" s="102"/>
      <c r="I228" s="75">
        <v>359950</v>
      </c>
      <c r="J228" s="75">
        <v>351890.07954440132</v>
      </c>
      <c r="K228" s="76">
        <v>2</v>
      </c>
      <c r="L228" s="86" t="s">
        <v>2716</v>
      </c>
    </row>
    <row r="229" spans="1:12" ht="75" customHeight="1" x14ac:dyDescent="0.3">
      <c r="A229" s="70">
        <f t="shared" si="3"/>
        <v>222</v>
      </c>
      <c r="B229" s="4" t="s">
        <v>370</v>
      </c>
      <c r="C229" s="20" t="s">
        <v>766</v>
      </c>
      <c r="D229" s="82" t="s">
        <v>674</v>
      </c>
      <c r="E229" s="14" t="s">
        <v>675</v>
      </c>
      <c r="F229" s="19" t="s">
        <v>779</v>
      </c>
      <c r="G229" s="88" t="s">
        <v>780</v>
      </c>
      <c r="H229" s="103"/>
      <c r="I229" s="99">
        <v>455136.59723420831</v>
      </c>
      <c r="J229" s="75">
        <v>467476.17597939447</v>
      </c>
      <c r="K229" s="76">
        <v>3</v>
      </c>
      <c r="L229" s="86" t="s">
        <v>2716</v>
      </c>
    </row>
    <row r="230" spans="1:12" ht="75" customHeight="1" x14ac:dyDescent="0.3">
      <c r="A230" s="70">
        <f t="shared" si="3"/>
        <v>223</v>
      </c>
      <c r="B230" s="4" t="s">
        <v>370</v>
      </c>
      <c r="C230" s="20" t="s">
        <v>766</v>
      </c>
      <c r="D230" s="82" t="s">
        <v>674</v>
      </c>
      <c r="E230" s="14" t="s">
        <v>675</v>
      </c>
      <c r="F230" s="19" t="s">
        <v>783</v>
      </c>
      <c r="G230" s="88" t="s">
        <v>784</v>
      </c>
      <c r="H230" s="103"/>
      <c r="I230" s="99">
        <v>476273.28203420824</v>
      </c>
      <c r="J230" s="75">
        <v>489044.65046707378</v>
      </c>
      <c r="K230" s="76">
        <v>4</v>
      </c>
      <c r="L230" s="76" t="s">
        <v>2716</v>
      </c>
    </row>
    <row r="231" spans="1:12" ht="75" customHeight="1" x14ac:dyDescent="0.3">
      <c r="A231" s="70">
        <f t="shared" si="3"/>
        <v>224</v>
      </c>
      <c r="B231" s="4" t="s">
        <v>370</v>
      </c>
      <c r="C231" s="20" t="s">
        <v>766</v>
      </c>
      <c r="D231" s="82" t="s">
        <v>1484</v>
      </c>
      <c r="E231" s="14" t="s">
        <v>670</v>
      </c>
      <c r="F231" s="85" t="s">
        <v>787</v>
      </c>
      <c r="G231" s="88" t="s">
        <v>787</v>
      </c>
      <c r="H231" s="102"/>
      <c r="I231" s="75">
        <v>479950</v>
      </c>
      <c r="J231" s="75">
        <v>469203.06619623664</v>
      </c>
      <c r="K231" s="76">
        <v>5</v>
      </c>
      <c r="L231" s="76" t="s">
        <v>2716</v>
      </c>
    </row>
    <row r="232" spans="1:12" ht="75" customHeight="1" x14ac:dyDescent="0.3">
      <c r="A232" s="70">
        <f t="shared" si="3"/>
        <v>225</v>
      </c>
      <c r="B232" s="4" t="s">
        <v>370</v>
      </c>
      <c r="C232" s="20" t="s">
        <v>766</v>
      </c>
      <c r="D232" s="82" t="s">
        <v>1484</v>
      </c>
      <c r="E232" s="14" t="s">
        <v>670</v>
      </c>
      <c r="F232" s="85" t="s">
        <v>788</v>
      </c>
      <c r="G232" s="88" t="s">
        <v>788</v>
      </c>
      <c r="H232" s="102"/>
      <c r="I232" s="75">
        <v>509950</v>
      </c>
      <c r="J232" s="75">
        <v>498531.31285919558</v>
      </c>
      <c r="K232" s="76">
        <v>6</v>
      </c>
      <c r="L232" s="76" t="s">
        <v>2716</v>
      </c>
    </row>
    <row r="233" spans="1:12" ht="75" customHeight="1" x14ac:dyDescent="0.3">
      <c r="A233" s="70">
        <f t="shared" si="3"/>
        <v>226</v>
      </c>
      <c r="B233" s="4" t="s">
        <v>370</v>
      </c>
      <c r="C233" s="20" t="s">
        <v>766</v>
      </c>
      <c r="D233" s="82" t="s">
        <v>690</v>
      </c>
      <c r="E233" s="14" t="s">
        <v>691</v>
      </c>
      <c r="F233" s="19" t="s">
        <v>789</v>
      </c>
      <c r="G233" s="88" t="s">
        <v>790</v>
      </c>
      <c r="H233" s="23"/>
      <c r="I233" s="29">
        <v>513501.90500000003</v>
      </c>
      <c r="J233" s="75">
        <v>527950.73654762597</v>
      </c>
      <c r="K233" s="76">
        <v>7</v>
      </c>
      <c r="L233" s="76" t="s">
        <v>2716</v>
      </c>
    </row>
    <row r="234" spans="1:12" ht="75" customHeight="1" x14ac:dyDescent="0.3">
      <c r="A234" s="70">
        <f t="shared" si="3"/>
        <v>227</v>
      </c>
      <c r="B234" s="4" t="s">
        <v>370</v>
      </c>
      <c r="C234" s="20" t="s">
        <v>766</v>
      </c>
      <c r="D234" s="82" t="s">
        <v>690</v>
      </c>
      <c r="E234" s="14" t="s">
        <v>691</v>
      </c>
      <c r="F234" s="19" t="s">
        <v>791</v>
      </c>
      <c r="G234" s="88" t="s">
        <v>792</v>
      </c>
      <c r="H234" s="23"/>
      <c r="I234" s="29">
        <v>525835.32999999996</v>
      </c>
      <c r="J234" s="75">
        <v>540631.197417396</v>
      </c>
      <c r="K234" s="76">
        <v>8</v>
      </c>
      <c r="L234" s="86" t="s">
        <v>2716</v>
      </c>
    </row>
    <row r="235" spans="1:12" ht="75" customHeight="1" x14ac:dyDescent="0.3">
      <c r="A235" s="70">
        <f t="shared" si="3"/>
        <v>228</v>
      </c>
      <c r="B235" s="4" t="s">
        <v>370</v>
      </c>
      <c r="C235" s="20" t="s">
        <v>766</v>
      </c>
      <c r="D235" s="72" t="s">
        <v>273</v>
      </c>
      <c r="E235" s="19" t="s">
        <v>726</v>
      </c>
      <c r="F235" s="85" t="s">
        <v>797</v>
      </c>
      <c r="G235" s="85" t="s">
        <v>798</v>
      </c>
      <c r="H235" s="82"/>
      <c r="I235" s="99">
        <v>601835.4</v>
      </c>
      <c r="J235" s="75">
        <v>603417.96389444859</v>
      </c>
      <c r="K235" s="76">
        <v>9</v>
      </c>
      <c r="L235" s="76" t="s">
        <v>2716</v>
      </c>
    </row>
    <row r="236" spans="1:12" ht="75" customHeight="1" x14ac:dyDescent="0.3">
      <c r="A236" s="70">
        <f t="shared" si="3"/>
        <v>229</v>
      </c>
      <c r="B236" s="4" t="s">
        <v>371</v>
      </c>
      <c r="C236" s="20" t="s">
        <v>819</v>
      </c>
      <c r="D236" s="82" t="s">
        <v>674</v>
      </c>
      <c r="E236" s="14" t="s">
        <v>675</v>
      </c>
      <c r="F236" s="19" t="s">
        <v>820</v>
      </c>
      <c r="G236" s="88" t="s">
        <v>821</v>
      </c>
      <c r="H236" s="103"/>
      <c r="I236" s="99">
        <v>387353.43563420826</v>
      </c>
      <c r="J236" s="75">
        <v>397442.10469631595</v>
      </c>
      <c r="K236" s="76">
        <v>1</v>
      </c>
      <c r="L236" s="76" t="s">
        <v>2717</v>
      </c>
    </row>
    <row r="237" spans="1:12" ht="75" customHeight="1" x14ac:dyDescent="0.3">
      <c r="A237" s="70">
        <f t="shared" si="3"/>
        <v>230</v>
      </c>
      <c r="B237" s="4" t="s">
        <v>371</v>
      </c>
      <c r="C237" s="20" t="s">
        <v>819</v>
      </c>
      <c r="D237" s="82" t="s">
        <v>674</v>
      </c>
      <c r="E237" s="14" t="s">
        <v>675</v>
      </c>
      <c r="F237" s="19" t="s">
        <v>824</v>
      </c>
      <c r="G237" s="88" t="s">
        <v>825</v>
      </c>
      <c r="H237" s="103"/>
      <c r="I237" s="99">
        <v>401292.71483420825</v>
      </c>
      <c r="J237" s="75">
        <v>411871.88040083984</v>
      </c>
      <c r="K237" s="76">
        <v>2</v>
      </c>
      <c r="L237" s="76" t="s">
        <v>2717</v>
      </c>
    </row>
    <row r="238" spans="1:12" ht="75" customHeight="1" x14ac:dyDescent="0.3">
      <c r="A238" s="70">
        <f t="shared" si="3"/>
        <v>231</v>
      </c>
      <c r="B238" s="4" t="s">
        <v>371</v>
      </c>
      <c r="C238" s="20" t="s">
        <v>819</v>
      </c>
      <c r="D238" s="82" t="s">
        <v>674</v>
      </c>
      <c r="E238" s="14" t="s">
        <v>675</v>
      </c>
      <c r="F238" s="19" t="s">
        <v>830</v>
      </c>
      <c r="G238" s="88" t="s">
        <v>831</v>
      </c>
      <c r="H238" s="103"/>
      <c r="I238" s="99">
        <v>427895.78363420826</v>
      </c>
      <c r="J238" s="75">
        <v>439151.66874051723</v>
      </c>
      <c r="K238" s="76">
        <v>3</v>
      </c>
      <c r="L238" s="76" t="s">
        <v>2717</v>
      </c>
    </row>
    <row r="239" spans="1:12" ht="75" customHeight="1" x14ac:dyDescent="0.3">
      <c r="A239" s="70">
        <f t="shared" si="3"/>
        <v>232</v>
      </c>
      <c r="B239" s="4" t="s">
        <v>371</v>
      </c>
      <c r="C239" s="20" t="s">
        <v>819</v>
      </c>
      <c r="D239" s="82" t="s">
        <v>674</v>
      </c>
      <c r="E239" s="14" t="s">
        <v>675</v>
      </c>
      <c r="F239" s="19" t="s">
        <v>834</v>
      </c>
      <c r="G239" s="88" t="s">
        <v>835</v>
      </c>
      <c r="H239" s="103"/>
      <c r="I239" s="99">
        <v>445843.74443420832</v>
      </c>
      <c r="J239" s="75">
        <v>457778.76564735611</v>
      </c>
      <c r="K239" s="76">
        <v>4</v>
      </c>
      <c r="L239" s="76" t="s">
        <v>2717</v>
      </c>
    </row>
    <row r="240" spans="1:12" ht="75" customHeight="1" x14ac:dyDescent="0.3">
      <c r="A240" s="70">
        <f t="shared" si="3"/>
        <v>233</v>
      </c>
      <c r="B240" s="4" t="s">
        <v>371</v>
      </c>
      <c r="C240" s="20" t="s">
        <v>819</v>
      </c>
      <c r="D240" s="82" t="s">
        <v>690</v>
      </c>
      <c r="E240" s="14" t="s">
        <v>691</v>
      </c>
      <c r="F240" s="19" t="s">
        <v>836</v>
      </c>
      <c r="G240" s="88" t="s">
        <v>837</v>
      </c>
      <c r="H240" s="23"/>
      <c r="I240" s="29">
        <v>485052.33800000005</v>
      </c>
      <c r="J240" s="75">
        <v>498700.6603437002</v>
      </c>
      <c r="K240" s="76">
        <v>5</v>
      </c>
      <c r="L240" s="76" t="s">
        <v>2717</v>
      </c>
    </row>
    <row r="241" spans="1:12" ht="75" customHeight="1" x14ac:dyDescent="0.3">
      <c r="A241" s="70">
        <f t="shared" si="3"/>
        <v>234</v>
      </c>
      <c r="B241" s="4" t="s">
        <v>371</v>
      </c>
      <c r="C241" s="20" t="s">
        <v>819</v>
      </c>
      <c r="D241" s="82" t="s">
        <v>690</v>
      </c>
      <c r="E241" s="14" t="s">
        <v>691</v>
      </c>
      <c r="F241" s="19" t="s">
        <v>838</v>
      </c>
      <c r="G241" s="88" t="s">
        <v>839</v>
      </c>
      <c r="H241" s="23"/>
      <c r="I241" s="29">
        <v>485234.05499999999</v>
      </c>
      <c r="J241" s="75">
        <v>498887.49046654697</v>
      </c>
      <c r="K241" s="76">
        <v>6</v>
      </c>
      <c r="L241" s="76" t="s">
        <v>2717</v>
      </c>
    </row>
    <row r="242" spans="1:12" ht="75" customHeight="1" x14ac:dyDescent="0.3">
      <c r="A242" s="70">
        <f t="shared" si="3"/>
        <v>235</v>
      </c>
      <c r="B242" s="4" t="s">
        <v>371</v>
      </c>
      <c r="C242" s="20" t="s">
        <v>819</v>
      </c>
      <c r="D242" s="82" t="s">
        <v>690</v>
      </c>
      <c r="E242" s="14" t="s">
        <v>691</v>
      </c>
      <c r="F242" s="19" t="s">
        <v>840</v>
      </c>
      <c r="G242" s="88" t="s">
        <v>841</v>
      </c>
      <c r="H242" s="23"/>
      <c r="I242" s="29">
        <v>521943.375</v>
      </c>
      <c r="J242" s="75">
        <v>536629.73123226035</v>
      </c>
      <c r="K242" s="76">
        <v>7</v>
      </c>
      <c r="L242" s="4" t="s">
        <v>2717</v>
      </c>
    </row>
    <row r="243" spans="1:12" ht="75" customHeight="1" x14ac:dyDescent="0.3">
      <c r="A243" s="70">
        <f t="shared" si="3"/>
        <v>236</v>
      </c>
      <c r="B243" s="4" t="s">
        <v>372</v>
      </c>
      <c r="C243" s="20" t="s">
        <v>976</v>
      </c>
      <c r="D243" s="82" t="s">
        <v>690</v>
      </c>
      <c r="E243" s="14" t="s">
        <v>691</v>
      </c>
      <c r="F243" s="19" t="s">
        <v>977</v>
      </c>
      <c r="G243" s="88" t="s">
        <v>978</v>
      </c>
      <c r="H243" s="23"/>
      <c r="I243" s="29">
        <v>517102.90499999997</v>
      </c>
      <c r="J243" s="75">
        <v>531653.06088916457</v>
      </c>
      <c r="K243" s="76">
        <v>1</v>
      </c>
      <c r="L243" s="76" t="s">
        <v>2716</v>
      </c>
    </row>
    <row r="244" spans="1:12" ht="75" customHeight="1" x14ac:dyDescent="0.3">
      <c r="A244" s="70">
        <f t="shared" si="3"/>
        <v>237</v>
      </c>
      <c r="B244" s="4" t="s">
        <v>372</v>
      </c>
      <c r="C244" s="20" t="s">
        <v>819</v>
      </c>
      <c r="D244" s="82" t="s">
        <v>690</v>
      </c>
      <c r="E244" s="14" t="s">
        <v>691</v>
      </c>
      <c r="F244" s="19" t="s">
        <v>979</v>
      </c>
      <c r="G244" s="88" t="s">
        <v>980</v>
      </c>
      <c r="H244" s="23"/>
      <c r="I244" s="29">
        <v>523944.80499999999</v>
      </c>
      <c r="J244" s="75">
        <v>538687.4771380882</v>
      </c>
      <c r="K244" s="76">
        <v>2</v>
      </c>
      <c r="L244" s="76" t="s">
        <v>2716</v>
      </c>
    </row>
    <row r="245" spans="1:12" ht="75" customHeight="1" x14ac:dyDescent="0.3">
      <c r="A245" s="70">
        <f t="shared" si="3"/>
        <v>238</v>
      </c>
      <c r="B245" s="4" t="s">
        <v>372</v>
      </c>
      <c r="C245" s="20" t="s">
        <v>976</v>
      </c>
      <c r="D245" s="82" t="s">
        <v>690</v>
      </c>
      <c r="E245" s="14" t="s">
        <v>691</v>
      </c>
      <c r="F245" s="19" t="s">
        <v>981</v>
      </c>
      <c r="G245" s="88" t="s">
        <v>982</v>
      </c>
      <c r="H245" s="23"/>
      <c r="I245" s="29">
        <v>648598.26500000001</v>
      </c>
      <c r="J245" s="75">
        <v>666848.41554825834</v>
      </c>
      <c r="K245" s="76">
        <v>3</v>
      </c>
      <c r="L245" s="76" t="s">
        <v>2716</v>
      </c>
    </row>
    <row r="246" spans="1:12" ht="75" customHeight="1" x14ac:dyDescent="0.3">
      <c r="A246" s="70">
        <f t="shared" si="3"/>
        <v>239</v>
      </c>
      <c r="B246" s="4" t="s">
        <v>372</v>
      </c>
      <c r="C246" s="20" t="s">
        <v>976</v>
      </c>
      <c r="D246" s="82" t="s">
        <v>690</v>
      </c>
      <c r="E246" s="14" t="s">
        <v>691</v>
      </c>
      <c r="F246" s="20" t="s">
        <v>983</v>
      </c>
      <c r="G246" s="88" t="s">
        <v>984</v>
      </c>
      <c r="H246" s="23"/>
      <c r="I246" s="29">
        <v>724129.23999999987</v>
      </c>
      <c r="J246" s="75">
        <v>744504.66861203266</v>
      </c>
      <c r="K246" s="76">
        <v>4</v>
      </c>
      <c r="L246" s="76" t="s">
        <v>2716</v>
      </c>
    </row>
    <row r="247" spans="1:12" ht="75" customHeight="1" x14ac:dyDescent="0.3">
      <c r="A247" s="70">
        <f t="shared" si="3"/>
        <v>240</v>
      </c>
      <c r="B247" s="4" t="s">
        <v>373</v>
      </c>
      <c r="C247" s="20" t="s">
        <v>669</v>
      </c>
      <c r="D247" s="82" t="s">
        <v>1484</v>
      </c>
      <c r="E247" s="14" t="s">
        <v>671</v>
      </c>
      <c r="F247" s="19" t="s">
        <v>672</v>
      </c>
      <c r="G247" s="14" t="s">
        <v>672</v>
      </c>
      <c r="H247" s="102"/>
      <c r="I247" s="75">
        <v>389950</v>
      </c>
      <c r="J247" s="75">
        <v>381218.32620736014</v>
      </c>
      <c r="K247" s="76">
        <v>1</v>
      </c>
      <c r="L247" s="87" t="s">
        <v>2717</v>
      </c>
    </row>
    <row r="248" spans="1:12" ht="75" customHeight="1" x14ac:dyDescent="0.3">
      <c r="A248" s="70">
        <f t="shared" si="3"/>
        <v>241</v>
      </c>
      <c r="B248" s="4" t="s">
        <v>373</v>
      </c>
      <c r="C248" s="20" t="s">
        <v>669</v>
      </c>
      <c r="D248" s="82" t="s">
        <v>674</v>
      </c>
      <c r="E248" s="14" t="s">
        <v>675</v>
      </c>
      <c r="F248" s="19" t="s">
        <v>681</v>
      </c>
      <c r="G248" s="88" t="s">
        <v>682</v>
      </c>
      <c r="H248" s="103"/>
      <c r="I248" s="99">
        <v>448303.61723420827</v>
      </c>
      <c r="J248" s="75">
        <v>460196.61437215784</v>
      </c>
      <c r="K248" s="76">
        <v>2</v>
      </c>
      <c r="L248" s="76" t="s">
        <v>2717</v>
      </c>
    </row>
    <row r="249" spans="1:12" ht="75" customHeight="1" x14ac:dyDescent="0.3">
      <c r="A249" s="70">
        <f t="shared" si="3"/>
        <v>242</v>
      </c>
      <c r="B249" s="4" t="s">
        <v>373</v>
      </c>
      <c r="C249" s="20" t="s">
        <v>669</v>
      </c>
      <c r="D249" s="82" t="s">
        <v>1484</v>
      </c>
      <c r="E249" s="14" t="s">
        <v>671</v>
      </c>
      <c r="F249" s="19" t="s">
        <v>685</v>
      </c>
      <c r="G249" s="14" t="s">
        <v>685</v>
      </c>
      <c r="H249" s="102"/>
      <c r="I249" s="75">
        <v>454950</v>
      </c>
      <c r="J249" s="75">
        <v>444762.86064377095</v>
      </c>
      <c r="K249" s="76">
        <v>3</v>
      </c>
      <c r="L249" s="76" t="s">
        <v>2717</v>
      </c>
    </row>
    <row r="250" spans="1:12" ht="75" customHeight="1" x14ac:dyDescent="0.3">
      <c r="A250" s="70">
        <f t="shared" si="3"/>
        <v>243</v>
      </c>
      <c r="B250" s="4" t="s">
        <v>373</v>
      </c>
      <c r="C250" s="20" t="s">
        <v>669</v>
      </c>
      <c r="D250" s="82" t="s">
        <v>674</v>
      </c>
      <c r="E250" s="14" t="s">
        <v>675</v>
      </c>
      <c r="F250" s="19" t="s">
        <v>688</v>
      </c>
      <c r="G250" s="88" t="s">
        <v>689</v>
      </c>
      <c r="H250" s="103"/>
      <c r="I250" s="99">
        <v>465340.5140342082</v>
      </c>
      <c r="J250" s="75">
        <v>477850.86598089349</v>
      </c>
      <c r="K250" s="76">
        <v>4</v>
      </c>
      <c r="L250" s="76" t="s">
        <v>2717</v>
      </c>
    </row>
    <row r="251" spans="1:12" ht="75" customHeight="1" x14ac:dyDescent="0.3">
      <c r="A251" s="70">
        <f t="shared" si="3"/>
        <v>244</v>
      </c>
      <c r="B251" s="4" t="s">
        <v>373</v>
      </c>
      <c r="C251" s="20" t="s">
        <v>669</v>
      </c>
      <c r="D251" s="82" t="s">
        <v>690</v>
      </c>
      <c r="E251" s="14" t="s">
        <v>691</v>
      </c>
      <c r="F251" s="20" t="s">
        <v>692</v>
      </c>
      <c r="G251" s="88" t="s">
        <v>693</v>
      </c>
      <c r="H251" s="23"/>
      <c r="I251" s="29">
        <v>466058.98</v>
      </c>
      <c r="J251" s="75">
        <v>479172.87038231187</v>
      </c>
      <c r="K251" s="76">
        <v>5</v>
      </c>
      <c r="L251" s="86" t="s">
        <v>2717</v>
      </c>
    </row>
    <row r="252" spans="1:12" ht="75" customHeight="1" x14ac:dyDescent="0.3">
      <c r="A252" s="70">
        <f t="shared" si="3"/>
        <v>245</v>
      </c>
      <c r="B252" s="4" t="s">
        <v>373</v>
      </c>
      <c r="C252" s="20" t="s">
        <v>669</v>
      </c>
      <c r="D252" s="82" t="s">
        <v>674</v>
      </c>
      <c r="E252" s="14" t="s">
        <v>675</v>
      </c>
      <c r="F252" s="19" t="s">
        <v>694</v>
      </c>
      <c r="G252" s="88" t="s">
        <v>695</v>
      </c>
      <c r="H252" s="103"/>
      <c r="I252" s="99">
        <v>468802.55723420833</v>
      </c>
      <c r="J252" s="75">
        <v>481020.26794664958</v>
      </c>
      <c r="K252" s="76">
        <v>6</v>
      </c>
      <c r="L252" s="76" t="s">
        <v>2717</v>
      </c>
    </row>
    <row r="253" spans="1:12" ht="75" customHeight="1" x14ac:dyDescent="0.3">
      <c r="A253" s="70">
        <f t="shared" si="3"/>
        <v>246</v>
      </c>
      <c r="B253" s="4" t="s">
        <v>373</v>
      </c>
      <c r="C253" s="20" t="s">
        <v>669</v>
      </c>
      <c r="D253" s="82" t="s">
        <v>1484</v>
      </c>
      <c r="E253" s="14" t="s">
        <v>671</v>
      </c>
      <c r="F253" s="19" t="s">
        <v>701</v>
      </c>
      <c r="G253" s="14" t="s">
        <v>701</v>
      </c>
      <c r="H253" s="102"/>
      <c r="I253" s="75">
        <v>479950</v>
      </c>
      <c r="J253" s="75">
        <v>469203.06619623664</v>
      </c>
      <c r="K253" s="76">
        <v>7</v>
      </c>
      <c r="L253" s="76" t="s">
        <v>2717</v>
      </c>
    </row>
    <row r="254" spans="1:12" ht="75" customHeight="1" x14ac:dyDescent="0.3">
      <c r="A254" s="70">
        <f t="shared" si="3"/>
        <v>247</v>
      </c>
      <c r="B254" s="4" t="s">
        <v>373</v>
      </c>
      <c r="C254" s="20" t="s">
        <v>669</v>
      </c>
      <c r="D254" s="82" t="s">
        <v>674</v>
      </c>
      <c r="E254" s="14" t="s">
        <v>675</v>
      </c>
      <c r="F254" s="19" t="s">
        <v>703</v>
      </c>
      <c r="G254" s="88" t="s">
        <v>704</v>
      </c>
      <c r="H254" s="103"/>
      <c r="I254" s="99">
        <v>484381.75163420825</v>
      </c>
      <c r="J254" s="75">
        <v>497159.04395616573</v>
      </c>
      <c r="K254" s="76">
        <v>8</v>
      </c>
      <c r="L254" s="86" t="s">
        <v>2717</v>
      </c>
    </row>
    <row r="255" spans="1:12" ht="75" customHeight="1" x14ac:dyDescent="0.3">
      <c r="A255" s="70">
        <f t="shared" si="3"/>
        <v>248</v>
      </c>
      <c r="B255" s="4" t="s">
        <v>373</v>
      </c>
      <c r="C255" s="20" t="s">
        <v>669</v>
      </c>
      <c r="D255" s="82" t="s">
        <v>1484</v>
      </c>
      <c r="E255" s="14" t="s">
        <v>671</v>
      </c>
      <c r="F255" s="19" t="s">
        <v>707</v>
      </c>
      <c r="G255" s="14" t="s">
        <v>707</v>
      </c>
      <c r="H255" s="102"/>
      <c r="I255" s="75">
        <v>499950</v>
      </c>
      <c r="J255" s="75">
        <v>488755.23063820926</v>
      </c>
      <c r="K255" s="76">
        <v>9</v>
      </c>
      <c r="L255" s="76" t="s">
        <v>2717</v>
      </c>
    </row>
    <row r="256" spans="1:12" ht="75" customHeight="1" x14ac:dyDescent="0.3">
      <c r="A256" s="70">
        <f t="shared" si="3"/>
        <v>249</v>
      </c>
      <c r="B256" s="4" t="s">
        <v>373</v>
      </c>
      <c r="C256" s="20" t="s">
        <v>669</v>
      </c>
      <c r="D256" s="82" t="s">
        <v>690</v>
      </c>
      <c r="E256" s="14" t="s">
        <v>691</v>
      </c>
      <c r="F256" s="19" t="s">
        <v>2709</v>
      </c>
      <c r="G256" s="88" t="s">
        <v>712</v>
      </c>
      <c r="H256" s="23"/>
      <c r="I256" s="29">
        <v>512362.99499999994</v>
      </c>
      <c r="J256" s="75">
        <v>526779.78008669231</v>
      </c>
      <c r="K256" s="76">
        <v>10</v>
      </c>
      <c r="L256" s="76" t="s">
        <v>2717</v>
      </c>
    </row>
    <row r="257" spans="1:12" ht="75" customHeight="1" x14ac:dyDescent="0.3">
      <c r="A257" s="70">
        <f t="shared" si="3"/>
        <v>250</v>
      </c>
      <c r="B257" s="4" t="s">
        <v>373</v>
      </c>
      <c r="C257" s="20" t="s">
        <v>669</v>
      </c>
      <c r="D257" s="82" t="s">
        <v>1484</v>
      </c>
      <c r="E257" s="14" t="s">
        <v>671</v>
      </c>
      <c r="F257" s="19" t="s">
        <v>711</v>
      </c>
      <c r="G257" s="14" t="s">
        <v>711</v>
      </c>
      <c r="H257" s="102"/>
      <c r="I257" s="75">
        <v>524950</v>
      </c>
      <c r="J257" s="75">
        <v>513195.43619067495</v>
      </c>
      <c r="K257" s="76">
        <v>11</v>
      </c>
      <c r="L257" s="76" t="s">
        <v>2717</v>
      </c>
    </row>
    <row r="258" spans="1:12" ht="75" customHeight="1" x14ac:dyDescent="0.3">
      <c r="A258" s="70">
        <f t="shared" si="3"/>
        <v>251</v>
      </c>
      <c r="B258" s="4" t="s">
        <v>373</v>
      </c>
      <c r="C258" s="20" t="s">
        <v>669</v>
      </c>
      <c r="D258" s="82" t="s">
        <v>690</v>
      </c>
      <c r="E258" s="14" t="s">
        <v>691</v>
      </c>
      <c r="F258" s="19" t="s">
        <v>715</v>
      </c>
      <c r="G258" s="88" t="s">
        <v>716</v>
      </c>
      <c r="H258" s="23"/>
      <c r="I258" s="29">
        <v>525740.46</v>
      </c>
      <c r="J258" s="75">
        <v>540533.65798104997</v>
      </c>
      <c r="K258" s="76">
        <v>12</v>
      </c>
      <c r="L258" s="86" t="s">
        <v>2717</v>
      </c>
    </row>
    <row r="259" spans="1:12" ht="75" customHeight="1" x14ac:dyDescent="0.3">
      <c r="A259" s="70">
        <f t="shared" si="3"/>
        <v>252</v>
      </c>
      <c r="B259" s="4" t="s">
        <v>373</v>
      </c>
      <c r="C259" s="20" t="s">
        <v>669</v>
      </c>
      <c r="D259" s="82" t="s">
        <v>1484</v>
      </c>
      <c r="E259" s="14" t="s">
        <v>671</v>
      </c>
      <c r="F259" s="19" t="s">
        <v>702</v>
      </c>
      <c r="G259" s="14" t="s">
        <v>702</v>
      </c>
      <c r="H259" s="102"/>
      <c r="I259" s="75">
        <v>534950</v>
      </c>
      <c r="J259" s="75">
        <v>522971.51841166127</v>
      </c>
      <c r="K259" s="76">
        <v>13</v>
      </c>
      <c r="L259" s="76" t="s">
        <v>2717</v>
      </c>
    </row>
    <row r="260" spans="1:12" ht="75" customHeight="1" x14ac:dyDescent="0.3">
      <c r="A260" s="70">
        <f t="shared" si="3"/>
        <v>253</v>
      </c>
      <c r="B260" s="4" t="s">
        <v>373</v>
      </c>
      <c r="C260" s="20" t="s">
        <v>669</v>
      </c>
      <c r="D260" s="72" t="s">
        <v>273</v>
      </c>
      <c r="E260" s="19" t="s">
        <v>726</v>
      </c>
      <c r="F260" s="85" t="s">
        <v>727</v>
      </c>
      <c r="G260" s="85" t="s">
        <v>728</v>
      </c>
      <c r="H260" s="82"/>
      <c r="I260" s="99">
        <v>552317.22</v>
      </c>
      <c r="J260" s="75">
        <v>558173.52369005117</v>
      </c>
      <c r="K260" s="76">
        <v>14</v>
      </c>
      <c r="L260" s="76" t="s">
        <v>2717</v>
      </c>
    </row>
    <row r="261" spans="1:12" ht="75" customHeight="1" x14ac:dyDescent="0.3">
      <c r="A261" s="70">
        <f t="shared" si="3"/>
        <v>254</v>
      </c>
      <c r="B261" s="4" t="s">
        <v>373</v>
      </c>
      <c r="C261" s="20" t="s">
        <v>669</v>
      </c>
      <c r="D261" s="82" t="s">
        <v>690</v>
      </c>
      <c r="E261" s="14" t="s">
        <v>691</v>
      </c>
      <c r="F261" s="19" t="s">
        <v>719</v>
      </c>
      <c r="G261" s="88" t="s">
        <v>720</v>
      </c>
      <c r="H261" s="23"/>
      <c r="I261" s="29">
        <v>563440.05499999993</v>
      </c>
      <c r="J261" s="75">
        <v>579294.03794068657</v>
      </c>
      <c r="K261" s="76">
        <v>15</v>
      </c>
      <c r="L261" s="87" t="s">
        <v>2717</v>
      </c>
    </row>
    <row r="262" spans="1:12" ht="75" customHeight="1" x14ac:dyDescent="0.3">
      <c r="A262" s="70">
        <f t="shared" si="3"/>
        <v>255</v>
      </c>
      <c r="B262" s="4" t="s">
        <v>373</v>
      </c>
      <c r="C262" s="20" t="s">
        <v>669</v>
      </c>
      <c r="D262" s="72" t="s">
        <v>273</v>
      </c>
      <c r="E262" s="19" t="s">
        <v>726</v>
      </c>
      <c r="F262" s="85" t="s">
        <v>732</v>
      </c>
      <c r="G262" s="85" t="s">
        <v>733</v>
      </c>
      <c r="H262" s="82"/>
      <c r="I262" s="99">
        <v>596886.12</v>
      </c>
      <c r="J262" s="75">
        <v>603920.1977249434</v>
      </c>
      <c r="K262" s="76">
        <v>16</v>
      </c>
      <c r="L262" s="86" t="s">
        <v>2717</v>
      </c>
    </row>
    <row r="263" spans="1:12" ht="75" customHeight="1" x14ac:dyDescent="0.3">
      <c r="A263" s="70">
        <f t="shared" si="3"/>
        <v>256</v>
      </c>
      <c r="B263" s="71" t="s">
        <v>373</v>
      </c>
      <c r="C263" s="20" t="s">
        <v>669</v>
      </c>
      <c r="D263" s="59" t="s">
        <v>110</v>
      </c>
      <c r="E263" s="20" t="s">
        <v>111</v>
      </c>
      <c r="F263" s="20" t="s">
        <v>721</v>
      </c>
      <c r="G263" s="20" t="s">
        <v>722</v>
      </c>
      <c r="H263" s="96"/>
      <c r="I263" s="96">
        <v>598000</v>
      </c>
      <c r="J263" s="75">
        <v>684241.20376494329</v>
      </c>
      <c r="K263" s="76">
        <v>17</v>
      </c>
      <c r="L263" s="76" t="s">
        <v>2717</v>
      </c>
    </row>
    <row r="264" spans="1:12" ht="75" customHeight="1" x14ac:dyDescent="0.3">
      <c r="A264" s="70">
        <f t="shared" si="3"/>
        <v>257</v>
      </c>
      <c r="B264" s="4" t="s">
        <v>373</v>
      </c>
      <c r="C264" s="20" t="s">
        <v>669</v>
      </c>
      <c r="D264" s="82" t="s">
        <v>1484</v>
      </c>
      <c r="E264" s="14" t="s">
        <v>671</v>
      </c>
      <c r="F264" s="19" t="s">
        <v>708</v>
      </c>
      <c r="G264" s="14" t="s">
        <v>708</v>
      </c>
      <c r="H264" s="102"/>
      <c r="I264" s="75">
        <v>614950</v>
      </c>
      <c r="J264" s="75">
        <v>601180.17617955152</v>
      </c>
      <c r="K264" s="76">
        <v>18</v>
      </c>
      <c r="L264" s="76" t="s">
        <v>2717</v>
      </c>
    </row>
    <row r="265" spans="1:12" ht="75" customHeight="1" x14ac:dyDescent="0.3">
      <c r="A265" s="70">
        <f t="shared" ref="A265:A328" si="4">ROW(A258)</f>
        <v>258</v>
      </c>
      <c r="B265" s="4" t="s">
        <v>373</v>
      </c>
      <c r="C265" s="20" t="s">
        <v>669</v>
      </c>
      <c r="D265" s="72" t="s">
        <v>273</v>
      </c>
      <c r="E265" s="19" t="s">
        <v>726</v>
      </c>
      <c r="F265" s="85" t="s">
        <v>737</v>
      </c>
      <c r="G265" s="85" t="s">
        <v>738</v>
      </c>
      <c r="H265" s="82"/>
      <c r="I265" s="99">
        <v>628349.4</v>
      </c>
      <c r="J265" s="75">
        <v>640465.91184615996</v>
      </c>
      <c r="K265" s="76">
        <v>19</v>
      </c>
      <c r="L265" s="76" t="s">
        <v>2716</v>
      </c>
    </row>
    <row r="266" spans="1:12" ht="75" customHeight="1" x14ac:dyDescent="0.3">
      <c r="A266" s="70">
        <f t="shared" si="4"/>
        <v>259</v>
      </c>
      <c r="B266" s="4" t="s">
        <v>373</v>
      </c>
      <c r="C266" s="20" t="s">
        <v>669</v>
      </c>
      <c r="D266" s="82" t="s">
        <v>690</v>
      </c>
      <c r="E266" s="14" t="s">
        <v>691</v>
      </c>
      <c r="F266" s="19" t="s">
        <v>730</v>
      </c>
      <c r="G266" s="88" t="s">
        <v>731</v>
      </c>
      <c r="H266" s="23"/>
      <c r="I266" s="29">
        <v>661925.29499999993</v>
      </c>
      <c r="J266" s="75">
        <v>680550.43931093987</v>
      </c>
      <c r="K266" s="76">
        <v>20</v>
      </c>
      <c r="L266" s="76" t="s">
        <v>2717</v>
      </c>
    </row>
    <row r="267" spans="1:12" ht="75" customHeight="1" x14ac:dyDescent="0.3">
      <c r="A267" s="70">
        <f t="shared" si="4"/>
        <v>260</v>
      </c>
      <c r="B267" s="4" t="s">
        <v>373</v>
      </c>
      <c r="C267" s="20" t="s">
        <v>669</v>
      </c>
      <c r="D267" s="82" t="s">
        <v>690</v>
      </c>
      <c r="E267" s="14" t="s">
        <v>691</v>
      </c>
      <c r="F267" s="19" t="s">
        <v>739</v>
      </c>
      <c r="G267" s="88" t="s">
        <v>740</v>
      </c>
      <c r="H267" s="23"/>
      <c r="I267" s="29">
        <v>729343.73499999999</v>
      </c>
      <c r="J267" s="75">
        <v>749865.88820862607</v>
      </c>
      <c r="K267" s="76">
        <v>21</v>
      </c>
      <c r="L267" s="86" t="s">
        <v>2716</v>
      </c>
    </row>
    <row r="268" spans="1:12" ht="75" customHeight="1" x14ac:dyDescent="0.3">
      <c r="A268" s="70">
        <f t="shared" si="4"/>
        <v>261</v>
      </c>
      <c r="B268" s="4" t="s">
        <v>373</v>
      </c>
      <c r="C268" s="20" t="s">
        <v>669</v>
      </c>
      <c r="D268" s="82" t="s">
        <v>690</v>
      </c>
      <c r="E268" s="14" t="s">
        <v>691</v>
      </c>
      <c r="F268" s="19" t="s">
        <v>741</v>
      </c>
      <c r="G268" s="88" t="s">
        <v>742</v>
      </c>
      <c r="H268" s="23"/>
      <c r="I268" s="29">
        <v>827324.53500000003</v>
      </c>
      <c r="J268" s="75">
        <v>850603.65572971385</v>
      </c>
      <c r="K268" s="76">
        <v>22</v>
      </c>
      <c r="L268" s="87" t="s">
        <v>2716</v>
      </c>
    </row>
    <row r="269" spans="1:12" ht="75" customHeight="1" x14ac:dyDescent="0.3">
      <c r="A269" s="70">
        <f t="shared" si="4"/>
        <v>262</v>
      </c>
      <c r="B269" s="4" t="s">
        <v>374</v>
      </c>
      <c r="C269" s="20" t="s">
        <v>861</v>
      </c>
      <c r="D269" s="82" t="s">
        <v>1484</v>
      </c>
      <c r="E269" s="14" t="s">
        <v>671</v>
      </c>
      <c r="F269" s="19" t="s">
        <v>776</v>
      </c>
      <c r="G269" s="14" t="s">
        <v>862</v>
      </c>
      <c r="H269" s="102"/>
      <c r="I269" s="75">
        <v>424950</v>
      </c>
      <c r="J269" s="75">
        <v>415434.6139808122</v>
      </c>
      <c r="K269" s="76">
        <v>1</v>
      </c>
      <c r="L269" s="76" t="s">
        <v>2717</v>
      </c>
    </row>
    <row r="270" spans="1:12" ht="75" customHeight="1" x14ac:dyDescent="0.3">
      <c r="A270" s="70">
        <f t="shared" si="4"/>
        <v>263</v>
      </c>
      <c r="B270" s="4" t="s">
        <v>374</v>
      </c>
      <c r="C270" s="20" t="s">
        <v>861</v>
      </c>
      <c r="D270" s="82" t="s">
        <v>690</v>
      </c>
      <c r="E270" s="14" t="s">
        <v>691</v>
      </c>
      <c r="F270" s="19" t="s">
        <v>867</v>
      </c>
      <c r="G270" s="88" t="s">
        <v>868</v>
      </c>
      <c r="H270" s="23"/>
      <c r="I270" s="29">
        <v>504531.06999999989</v>
      </c>
      <c r="J270" s="75">
        <v>518727.48167830403</v>
      </c>
      <c r="K270" s="76">
        <v>2</v>
      </c>
      <c r="L270" s="76" t="s">
        <v>2717</v>
      </c>
    </row>
    <row r="271" spans="1:12" ht="75" customHeight="1" x14ac:dyDescent="0.3">
      <c r="A271" s="70">
        <f t="shared" si="4"/>
        <v>264</v>
      </c>
      <c r="B271" s="4" t="s">
        <v>374</v>
      </c>
      <c r="C271" s="20" t="s">
        <v>861</v>
      </c>
      <c r="D271" s="82" t="s">
        <v>1484</v>
      </c>
      <c r="E271" s="14" t="s">
        <v>671</v>
      </c>
      <c r="F271" s="19" t="s">
        <v>776</v>
      </c>
      <c r="G271" s="14" t="s">
        <v>871</v>
      </c>
      <c r="H271" s="102"/>
      <c r="I271" s="75">
        <v>509950</v>
      </c>
      <c r="J271" s="75">
        <v>498531.31285919558</v>
      </c>
      <c r="K271" s="76">
        <v>3</v>
      </c>
      <c r="L271" s="76" t="s">
        <v>2717</v>
      </c>
    </row>
    <row r="272" spans="1:12" ht="75" customHeight="1" x14ac:dyDescent="0.3">
      <c r="A272" s="70">
        <f t="shared" si="4"/>
        <v>265</v>
      </c>
      <c r="B272" s="4" t="s">
        <v>374</v>
      </c>
      <c r="C272" s="20" t="s">
        <v>861</v>
      </c>
      <c r="D272" s="82" t="s">
        <v>674</v>
      </c>
      <c r="E272" s="14" t="s">
        <v>675</v>
      </c>
      <c r="F272" s="19" t="s">
        <v>872</v>
      </c>
      <c r="G272" s="88" t="s">
        <v>873</v>
      </c>
      <c r="H272" s="103"/>
      <c r="I272" s="99">
        <v>520186.56683420821</v>
      </c>
      <c r="J272" s="75">
        <v>534651.56683525222</v>
      </c>
      <c r="K272" s="76">
        <v>4</v>
      </c>
      <c r="L272" s="87" t="s">
        <v>2717</v>
      </c>
    </row>
    <row r="273" spans="1:12" ht="75" customHeight="1" x14ac:dyDescent="0.3">
      <c r="A273" s="70">
        <f t="shared" si="4"/>
        <v>266</v>
      </c>
      <c r="B273" s="4" t="s">
        <v>374</v>
      </c>
      <c r="C273" s="20" t="s">
        <v>861</v>
      </c>
      <c r="D273" s="82" t="s">
        <v>1484</v>
      </c>
      <c r="E273" s="14" t="s">
        <v>671</v>
      </c>
      <c r="F273" s="19" t="s">
        <v>776</v>
      </c>
      <c r="G273" s="14" t="s">
        <v>879</v>
      </c>
      <c r="H273" s="102"/>
      <c r="I273" s="75">
        <v>534950</v>
      </c>
      <c r="J273" s="75">
        <v>522971.51841166127</v>
      </c>
      <c r="K273" s="76">
        <v>5</v>
      </c>
      <c r="L273" s="76" t="s">
        <v>2716</v>
      </c>
    </row>
    <row r="274" spans="1:12" ht="75" customHeight="1" x14ac:dyDescent="0.3">
      <c r="A274" s="70">
        <f t="shared" si="4"/>
        <v>267</v>
      </c>
      <c r="B274" s="4" t="s">
        <v>374</v>
      </c>
      <c r="C274" s="20" t="s">
        <v>861</v>
      </c>
      <c r="D274" s="82" t="s">
        <v>1484</v>
      </c>
      <c r="E274" s="14" t="s">
        <v>671</v>
      </c>
      <c r="F274" s="19" t="s">
        <v>776</v>
      </c>
      <c r="G274" s="14" t="s">
        <v>880</v>
      </c>
      <c r="H274" s="102"/>
      <c r="I274" s="75">
        <v>544950</v>
      </c>
      <c r="J274" s="75">
        <v>532747.60063264752</v>
      </c>
      <c r="K274" s="76">
        <v>6</v>
      </c>
      <c r="L274" s="76" t="s">
        <v>2716</v>
      </c>
    </row>
    <row r="275" spans="1:12" ht="75" customHeight="1" x14ac:dyDescent="0.3">
      <c r="A275" s="70">
        <f t="shared" si="4"/>
        <v>268</v>
      </c>
      <c r="B275" s="4" t="s">
        <v>374</v>
      </c>
      <c r="C275" s="20" t="s">
        <v>861</v>
      </c>
      <c r="D275" s="82" t="s">
        <v>674</v>
      </c>
      <c r="E275" s="14" t="s">
        <v>675</v>
      </c>
      <c r="F275" s="19" t="s">
        <v>884</v>
      </c>
      <c r="G275" s="88" t="s">
        <v>885</v>
      </c>
      <c r="H275" s="103"/>
      <c r="I275" s="99">
        <v>570112.87403420825</v>
      </c>
      <c r="J275" s="75">
        <v>585788.36138077592</v>
      </c>
      <c r="K275" s="76">
        <v>7</v>
      </c>
      <c r="L275" s="76" t="s">
        <v>2716</v>
      </c>
    </row>
    <row r="276" spans="1:12" ht="75" customHeight="1" x14ac:dyDescent="0.3">
      <c r="A276" s="70">
        <f t="shared" si="4"/>
        <v>269</v>
      </c>
      <c r="B276" s="4" t="s">
        <v>374</v>
      </c>
      <c r="C276" s="20" t="s">
        <v>861</v>
      </c>
      <c r="D276" s="82" t="s">
        <v>1484</v>
      </c>
      <c r="E276" s="14" t="s">
        <v>671</v>
      </c>
      <c r="F276" s="19" t="s">
        <v>776</v>
      </c>
      <c r="G276" s="14" t="s">
        <v>886</v>
      </c>
      <c r="H276" s="102"/>
      <c r="I276" s="75">
        <v>574950</v>
      </c>
      <c r="J276" s="75">
        <v>562075.84729560639</v>
      </c>
      <c r="K276" s="76">
        <v>8</v>
      </c>
      <c r="L276" s="76" t="s">
        <v>2716</v>
      </c>
    </row>
    <row r="277" spans="1:12" ht="75" customHeight="1" x14ac:dyDescent="0.3">
      <c r="A277" s="70">
        <f t="shared" si="4"/>
        <v>270</v>
      </c>
      <c r="B277" s="4" t="s">
        <v>374</v>
      </c>
      <c r="C277" s="20" t="s">
        <v>861</v>
      </c>
      <c r="D277" s="82" t="s">
        <v>690</v>
      </c>
      <c r="E277" s="14" t="s">
        <v>691</v>
      </c>
      <c r="F277" s="19" t="s">
        <v>887</v>
      </c>
      <c r="G277" s="88" t="s">
        <v>888</v>
      </c>
      <c r="H277" s="23"/>
      <c r="I277" s="29">
        <v>582163.78499999992</v>
      </c>
      <c r="J277" s="75">
        <v>598544.61315407138</v>
      </c>
      <c r="K277" s="76">
        <v>9</v>
      </c>
      <c r="L277" s="76" t="s">
        <v>2716</v>
      </c>
    </row>
    <row r="278" spans="1:12" ht="75" customHeight="1" x14ac:dyDescent="0.3">
      <c r="A278" s="70">
        <f t="shared" si="4"/>
        <v>271</v>
      </c>
      <c r="B278" s="4" t="s">
        <v>374</v>
      </c>
      <c r="C278" s="20" t="s">
        <v>861</v>
      </c>
      <c r="D278" s="82" t="s">
        <v>1484</v>
      </c>
      <c r="E278" s="14" t="s">
        <v>671</v>
      </c>
      <c r="F278" s="19" t="s">
        <v>776</v>
      </c>
      <c r="G278" s="14" t="s">
        <v>866</v>
      </c>
      <c r="H278" s="102"/>
      <c r="I278" s="75">
        <v>589950</v>
      </c>
      <c r="J278" s="75">
        <v>576739.97062708589</v>
      </c>
      <c r="K278" s="76">
        <v>10</v>
      </c>
      <c r="L278" s="76" t="s">
        <v>2716</v>
      </c>
    </row>
    <row r="279" spans="1:12" ht="75" customHeight="1" x14ac:dyDescent="0.3">
      <c r="A279" s="70">
        <f t="shared" si="4"/>
        <v>272</v>
      </c>
      <c r="B279" s="4" t="s">
        <v>374</v>
      </c>
      <c r="C279" s="20" t="s">
        <v>861</v>
      </c>
      <c r="D279" s="82" t="s">
        <v>690</v>
      </c>
      <c r="E279" s="14" t="s">
        <v>691</v>
      </c>
      <c r="F279" s="19" t="s">
        <v>889</v>
      </c>
      <c r="G279" s="88" t="s">
        <v>890</v>
      </c>
      <c r="H279" s="23"/>
      <c r="I279" s="29">
        <v>595631.27500000002</v>
      </c>
      <c r="J279" s="75">
        <v>612391.04915696767</v>
      </c>
      <c r="K279" s="76">
        <v>11</v>
      </c>
      <c r="L279" s="86" t="s">
        <v>2716</v>
      </c>
    </row>
    <row r="280" spans="1:12" ht="75" customHeight="1" x14ac:dyDescent="0.3">
      <c r="A280" s="70">
        <f t="shared" si="4"/>
        <v>273</v>
      </c>
      <c r="B280" s="4" t="s">
        <v>374</v>
      </c>
      <c r="C280" s="20" t="s">
        <v>861</v>
      </c>
      <c r="D280" s="82" t="s">
        <v>690</v>
      </c>
      <c r="E280" s="14" t="s">
        <v>691</v>
      </c>
      <c r="F280" s="19" t="s">
        <v>891</v>
      </c>
      <c r="G280" s="88" t="s">
        <v>892</v>
      </c>
      <c r="H280" s="23"/>
      <c r="I280" s="29">
        <v>632970.7699999999</v>
      </c>
      <c r="J280" s="75">
        <v>650781.19668245013</v>
      </c>
      <c r="K280" s="76">
        <v>12</v>
      </c>
      <c r="L280" s="76" t="s">
        <v>2716</v>
      </c>
    </row>
    <row r="281" spans="1:12" ht="75" customHeight="1" x14ac:dyDescent="0.3">
      <c r="A281" s="70">
        <f t="shared" si="4"/>
        <v>274</v>
      </c>
      <c r="B281" s="4" t="s">
        <v>374</v>
      </c>
      <c r="C281" s="20" t="s">
        <v>861</v>
      </c>
      <c r="D281" s="72" t="s">
        <v>273</v>
      </c>
      <c r="E281" s="19" t="s">
        <v>726</v>
      </c>
      <c r="F281" s="85" t="s">
        <v>898</v>
      </c>
      <c r="G281" s="85" t="s">
        <v>899</v>
      </c>
      <c r="H281" s="82"/>
      <c r="I281" s="99">
        <v>664585.19999999995</v>
      </c>
      <c r="J281" s="75">
        <v>668145.74666951562</v>
      </c>
      <c r="K281" s="76">
        <v>13</v>
      </c>
      <c r="L281" s="87" t="s">
        <v>2716</v>
      </c>
    </row>
    <row r="282" spans="1:12" ht="75" customHeight="1" x14ac:dyDescent="0.3">
      <c r="A282" s="70">
        <f t="shared" si="4"/>
        <v>275</v>
      </c>
      <c r="B282" s="4" t="s">
        <v>374</v>
      </c>
      <c r="C282" s="20" t="s">
        <v>861</v>
      </c>
      <c r="D282" s="82" t="s">
        <v>1484</v>
      </c>
      <c r="E282" s="14" t="s">
        <v>671</v>
      </c>
      <c r="F282" s="19" t="s">
        <v>776</v>
      </c>
      <c r="G282" s="14" t="s">
        <v>881</v>
      </c>
      <c r="H282" s="102"/>
      <c r="I282" s="75">
        <v>666950</v>
      </c>
      <c r="J282" s="75">
        <v>652015.80372868013</v>
      </c>
      <c r="K282" s="76">
        <v>14</v>
      </c>
      <c r="L282" s="76" t="s">
        <v>2716</v>
      </c>
    </row>
    <row r="283" spans="1:12" ht="75" customHeight="1" x14ac:dyDescent="0.3">
      <c r="A283" s="70">
        <f t="shared" si="4"/>
        <v>276</v>
      </c>
      <c r="B283" s="4" t="s">
        <v>374</v>
      </c>
      <c r="C283" s="20" t="s">
        <v>861</v>
      </c>
      <c r="D283" s="72" t="s">
        <v>273</v>
      </c>
      <c r="E283" s="19" t="s">
        <v>726</v>
      </c>
      <c r="F283" s="85" t="s">
        <v>905</v>
      </c>
      <c r="G283" s="85" t="s">
        <v>906</v>
      </c>
      <c r="H283" s="82"/>
      <c r="I283" s="99">
        <v>680316.84</v>
      </c>
      <c r="J283" s="75">
        <v>693742.24540399038</v>
      </c>
      <c r="K283" s="76">
        <v>15</v>
      </c>
      <c r="L283" s="76" t="s">
        <v>2716</v>
      </c>
    </row>
    <row r="284" spans="1:12" ht="75" customHeight="1" x14ac:dyDescent="0.3">
      <c r="A284" s="70">
        <f t="shared" si="4"/>
        <v>277</v>
      </c>
      <c r="B284" s="71" t="s">
        <v>374</v>
      </c>
      <c r="C284" s="20" t="s">
        <v>861</v>
      </c>
      <c r="D284" s="59" t="s">
        <v>110</v>
      </c>
      <c r="E284" s="20" t="s">
        <v>111</v>
      </c>
      <c r="F284" s="20" t="s">
        <v>895</v>
      </c>
      <c r="G284" s="20" t="s">
        <v>896</v>
      </c>
      <c r="H284" s="104"/>
      <c r="I284" s="104">
        <v>688000</v>
      </c>
      <c r="J284" s="75">
        <v>787220.64914762718</v>
      </c>
      <c r="K284" s="76">
        <v>16</v>
      </c>
      <c r="L284" s="76" t="s">
        <v>2716</v>
      </c>
    </row>
    <row r="285" spans="1:12" ht="75" customHeight="1" x14ac:dyDescent="0.3">
      <c r="A285" s="70">
        <f t="shared" si="4"/>
        <v>278</v>
      </c>
      <c r="B285" s="4" t="s">
        <v>374</v>
      </c>
      <c r="C285" s="20" t="s">
        <v>861</v>
      </c>
      <c r="D285" s="72" t="s">
        <v>273</v>
      </c>
      <c r="E285" s="19" t="s">
        <v>726</v>
      </c>
      <c r="F285" s="85" t="s">
        <v>907</v>
      </c>
      <c r="G285" s="85" t="s">
        <v>908</v>
      </c>
      <c r="H285" s="82"/>
      <c r="I285" s="99">
        <v>701262.9</v>
      </c>
      <c r="J285" s="75">
        <v>715480.17971586599</v>
      </c>
      <c r="K285" s="76">
        <v>17</v>
      </c>
      <c r="L285" s="76" t="s">
        <v>2716</v>
      </c>
    </row>
    <row r="286" spans="1:12" ht="75" customHeight="1" x14ac:dyDescent="0.3">
      <c r="A286" s="70">
        <f t="shared" si="4"/>
        <v>279</v>
      </c>
      <c r="B286" s="4" t="s">
        <v>374</v>
      </c>
      <c r="C286" s="20" t="s">
        <v>861</v>
      </c>
      <c r="D286" s="82" t="s">
        <v>690</v>
      </c>
      <c r="E286" s="14" t="s">
        <v>691</v>
      </c>
      <c r="F286" s="19" t="s">
        <v>901</v>
      </c>
      <c r="G286" s="88" t="s">
        <v>902</v>
      </c>
      <c r="H286" s="23"/>
      <c r="I286" s="29">
        <v>733906.92499999993</v>
      </c>
      <c r="J286" s="75">
        <v>754557.47649300983</v>
      </c>
      <c r="K286" s="76">
        <v>18</v>
      </c>
      <c r="L286" s="87" t="s">
        <v>2716</v>
      </c>
    </row>
    <row r="287" spans="1:12" ht="75" customHeight="1" x14ac:dyDescent="0.3">
      <c r="A287" s="70">
        <f t="shared" si="4"/>
        <v>280</v>
      </c>
      <c r="B287" s="4" t="s">
        <v>374</v>
      </c>
      <c r="C287" s="20" t="s">
        <v>861</v>
      </c>
      <c r="D287" s="72" t="s">
        <v>273</v>
      </c>
      <c r="E287" s="19" t="s">
        <v>726</v>
      </c>
      <c r="F287" s="85" t="s">
        <v>912</v>
      </c>
      <c r="G287" s="85" t="s">
        <v>913</v>
      </c>
      <c r="H287" s="82"/>
      <c r="I287" s="99">
        <v>763659.18</v>
      </c>
      <c r="J287" s="75">
        <v>780130.47640506644</v>
      </c>
      <c r="K287" s="76">
        <v>19</v>
      </c>
      <c r="L287" s="76" t="s">
        <v>2716</v>
      </c>
    </row>
    <row r="288" spans="1:12" ht="75" customHeight="1" x14ac:dyDescent="0.3">
      <c r="A288" s="70">
        <f t="shared" si="4"/>
        <v>281</v>
      </c>
      <c r="B288" s="4" t="s">
        <v>374</v>
      </c>
      <c r="C288" s="20" t="s">
        <v>861</v>
      </c>
      <c r="D288" s="82" t="s">
        <v>690</v>
      </c>
      <c r="E288" s="14" t="s">
        <v>691</v>
      </c>
      <c r="F288" s="19" t="s">
        <v>910</v>
      </c>
      <c r="G288" s="88" t="s">
        <v>911</v>
      </c>
      <c r="H288" s="23"/>
      <c r="I288" s="29">
        <v>809967.7649999999</v>
      </c>
      <c r="J288" s="75">
        <v>832758.50381038862</v>
      </c>
      <c r="K288" s="76">
        <v>20</v>
      </c>
      <c r="L288" s="76" t="s">
        <v>2716</v>
      </c>
    </row>
    <row r="289" spans="1:12" ht="75" customHeight="1" x14ac:dyDescent="0.3">
      <c r="A289" s="70">
        <f t="shared" si="4"/>
        <v>282</v>
      </c>
      <c r="B289" s="4" t="s">
        <v>374</v>
      </c>
      <c r="C289" s="20" t="s">
        <v>861</v>
      </c>
      <c r="D289" s="72" t="s">
        <v>273</v>
      </c>
      <c r="E289" s="19" t="s">
        <v>726</v>
      </c>
      <c r="F289" s="85" t="s">
        <v>916</v>
      </c>
      <c r="G289" s="85" t="s">
        <v>917</v>
      </c>
      <c r="H289" s="82"/>
      <c r="I289" s="99">
        <v>843289.56</v>
      </c>
      <c r="J289" s="75">
        <v>862241.21067155863</v>
      </c>
      <c r="K289" s="76">
        <v>21</v>
      </c>
      <c r="L289" s="76" t="s">
        <v>2716</v>
      </c>
    </row>
    <row r="290" spans="1:12" ht="75" customHeight="1" x14ac:dyDescent="0.3">
      <c r="A290" s="70">
        <f t="shared" si="4"/>
        <v>283</v>
      </c>
      <c r="B290" s="4" t="s">
        <v>374</v>
      </c>
      <c r="C290" s="20" t="s">
        <v>861</v>
      </c>
      <c r="D290" s="82" t="s">
        <v>690</v>
      </c>
      <c r="E290" s="14" t="s">
        <v>691</v>
      </c>
      <c r="F290" s="19" t="s">
        <v>914</v>
      </c>
      <c r="G290" s="88" t="s">
        <v>915</v>
      </c>
      <c r="H290" s="23"/>
      <c r="I290" s="29">
        <v>888433.22500000009</v>
      </c>
      <c r="J290" s="75">
        <v>913431.81192703231</v>
      </c>
      <c r="K290" s="76">
        <v>22</v>
      </c>
      <c r="L290" s="76" t="s">
        <v>2716</v>
      </c>
    </row>
    <row r="291" spans="1:12" ht="75" customHeight="1" x14ac:dyDescent="0.3">
      <c r="A291" s="70">
        <f t="shared" si="4"/>
        <v>284</v>
      </c>
      <c r="B291" s="4" t="s">
        <v>374</v>
      </c>
      <c r="C291" s="20" t="s">
        <v>861</v>
      </c>
      <c r="D291" s="72" t="s">
        <v>273</v>
      </c>
      <c r="E291" s="19" t="s">
        <v>726</v>
      </c>
      <c r="F291" s="85" t="s">
        <v>918</v>
      </c>
      <c r="G291" s="85" t="s">
        <v>919</v>
      </c>
      <c r="H291" s="82"/>
      <c r="I291" s="99">
        <v>936353.7</v>
      </c>
      <c r="J291" s="75">
        <v>960306.16308332479</v>
      </c>
      <c r="K291" s="76">
        <v>23</v>
      </c>
      <c r="L291" s="76" t="s">
        <v>2716</v>
      </c>
    </row>
    <row r="292" spans="1:12" ht="75" customHeight="1" x14ac:dyDescent="0.3">
      <c r="A292" s="70">
        <f t="shared" si="4"/>
        <v>285</v>
      </c>
      <c r="B292" s="4" t="s">
        <v>375</v>
      </c>
      <c r="C292" s="20" t="s">
        <v>799</v>
      </c>
      <c r="D292" s="72" t="s">
        <v>2146</v>
      </c>
      <c r="E292" s="19" t="s">
        <v>231</v>
      </c>
      <c r="F292" s="19" t="s">
        <v>800</v>
      </c>
      <c r="G292" s="85" t="s">
        <v>801</v>
      </c>
      <c r="H292" s="80"/>
      <c r="I292" s="81">
        <v>284793</v>
      </c>
      <c r="J292" s="75">
        <v>301802.50199143629</v>
      </c>
      <c r="K292" s="76">
        <v>1</v>
      </c>
      <c r="L292" s="76" t="s">
        <v>2717</v>
      </c>
    </row>
    <row r="293" spans="1:12" ht="75" customHeight="1" x14ac:dyDescent="0.3">
      <c r="A293" s="70">
        <f t="shared" si="4"/>
        <v>286</v>
      </c>
      <c r="B293" s="4" t="s">
        <v>375</v>
      </c>
      <c r="C293" s="20" t="s">
        <v>799</v>
      </c>
      <c r="D293" s="72" t="s">
        <v>2146</v>
      </c>
      <c r="E293" s="19" t="s">
        <v>231</v>
      </c>
      <c r="F293" s="19" t="s">
        <v>805</v>
      </c>
      <c r="G293" s="85" t="s">
        <v>806</v>
      </c>
      <c r="H293" s="80"/>
      <c r="I293" s="81">
        <v>295690</v>
      </c>
      <c r="J293" s="75">
        <v>312632.96584991214</v>
      </c>
      <c r="K293" s="76">
        <v>2</v>
      </c>
      <c r="L293" s="76" t="s">
        <v>2717</v>
      </c>
    </row>
    <row r="294" spans="1:12" ht="75" customHeight="1" x14ac:dyDescent="0.3">
      <c r="A294" s="70">
        <f t="shared" si="4"/>
        <v>287</v>
      </c>
      <c r="B294" s="4" t="s">
        <v>375</v>
      </c>
      <c r="C294" s="20" t="s">
        <v>799</v>
      </c>
      <c r="D294" s="72" t="s">
        <v>2146</v>
      </c>
      <c r="E294" s="19" t="s">
        <v>231</v>
      </c>
      <c r="F294" s="19" t="s">
        <v>807</v>
      </c>
      <c r="G294" s="85" t="s">
        <v>808</v>
      </c>
      <c r="H294" s="80"/>
      <c r="I294" s="81">
        <v>303573</v>
      </c>
      <c r="J294" s="75">
        <v>321292.87050710135</v>
      </c>
      <c r="K294" s="76">
        <v>3</v>
      </c>
      <c r="L294" s="76" t="s">
        <v>2717</v>
      </c>
    </row>
    <row r="295" spans="1:12" ht="75" customHeight="1" x14ac:dyDescent="0.3">
      <c r="A295" s="70">
        <f t="shared" si="4"/>
        <v>288</v>
      </c>
      <c r="B295" s="4" t="s">
        <v>375</v>
      </c>
      <c r="C295" s="20" t="s">
        <v>799</v>
      </c>
      <c r="D295" s="72" t="s">
        <v>2146</v>
      </c>
      <c r="E295" s="19" t="s">
        <v>231</v>
      </c>
      <c r="F295" s="19" t="s">
        <v>815</v>
      </c>
      <c r="G295" s="85" t="s">
        <v>816</v>
      </c>
      <c r="H295" s="80"/>
      <c r="I295" s="81">
        <v>365480</v>
      </c>
      <c r="J295" s="75">
        <v>388905.81579488027</v>
      </c>
      <c r="K295" s="76">
        <v>4</v>
      </c>
      <c r="L295" s="76" t="s">
        <v>2717</v>
      </c>
    </row>
    <row r="296" spans="1:12" ht="75" customHeight="1" x14ac:dyDescent="0.3">
      <c r="A296" s="70">
        <f t="shared" si="4"/>
        <v>289</v>
      </c>
      <c r="B296" s="4" t="s">
        <v>375</v>
      </c>
      <c r="C296" s="20" t="s">
        <v>799</v>
      </c>
      <c r="D296" s="72" t="s">
        <v>2146</v>
      </c>
      <c r="E296" s="19" t="s">
        <v>231</v>
      </c>
      <c r="F296" s="19" t="s">
        <v>822</v>
      </c>
      <c r="G296" s="85" t="s">
        <v>823</v>
      </c>
      <c r="H296" s="80"/>
      <c r="I296" s="81">
        <v>394618</v>
      </c>
      <c r="J296" s="75">
        <v>418608.46973657393</v>
      </c>
      <c r="K296" s="76">
        <v>5</v>
      </c>
      <c r="L296" s="76" t="s">
        <v>2717</v>
      </c>
    </row>
    <row r="297" spans="1:12" ht="75" customHeight="1" x14ac:dyDescent="0.3">
      <c r="A297" s="70">
        <f t="shared" si="4"/>
        <v>290</v>
      </c>
      <c r="B297" s="4" t="s">
        <v>375</v>
      </c>
      <c r="C297" s="20" t="s">
        <v>799</v>
      </c>
      <c r="D297" s="72" t="s">
        <v>2146</v>
      </c>
      <c r="E297" s="19" t="s">
        <v>231</v>
      </c>
      <c r="F297" s="19" t="s">
        <v>826</v>
      </c>
      <c r="G297" s="85" t="s">
        <v>827</v>
      </c>
      <c r="H297" s="80"/>
      <c r="I297" s="81">
        <v>410616</v>
      </c>
      <c r="J297" s="75">
        <v>435475.85804218438</v>
      </c>
      <c r="K297" s="76">
        <v>6</v>
      </c>
      <c r="L297" s="76" t="s">
        <v>2717</v>
      </c>
    </row>
    <row r="298" spans="1:12" ht="75" customHeight="1" x14ac:dyDescent="0.3">
      <c r="A298" s="70">
        <f t="shared" si="4"/>
        <v>291</v>
      </c>
      <c r="B298" s="4" t="s">
        <v>375</v>
      </c>
      <c r="C298" s="20" t="s">
        <v>799</v>
      </c>
      <c r="D298" s="82" t="s">
        <v>1484</v>
      </c>
      <c r="E298" s="14" t="s">
        <v>713</v>
      </c>
      <c r="F298" s="19" t="s">
        <v>832</v>
      </c>
      <c r="G298" s="88" t="s">
        <v>833</v>
      </c>
      <c r="H298" s="102"/>
      <c r="I298" s="75">
        <v>432500</v>
      </c>
      <c r="J298" s="75">
        <v>452963.67773092201</v>
      </c>
      <c r="K298" s="76">
        <v>7</v>
      </c>
      <c r="L298" s="87" t="s">
        <v>2717</v>
      </c>
    </row>
    <row r="299" spans="1:12" ht="75" customHeight="1" x14ac:dyDescent="0.3">
      <c r="A299" s="70">
        <f t="shared" si="4"/>
        <v>292</v>
      </c>
      <c r="B299" s="4" t="s">
        <v>376</v>
      </c>
      <c r="C299" s="20" t="s">
        <v>958</v>
      </c>
      <c r="D299" s="72" t="s">
        <v>2146</v>
      </c>
      <c r="E299" s="19" t="s">
        <v>231</v>
      </c>
      <c r="F299" s="19" t="s">
        <v>959</v>
      </c>
      <c r="G299" s="85" t="s">
        <v>960</v>
      </c>
      <c r="H299" s="80"/>
      <c r="I299" s="81">
        <v>405669</v>
      </c>
      <c r="J299" s="75">
        <v>429897.92298393551</v>
      </c>
      <c r="K299" s="76">
        <v>1</v>
      </c>
      <c r="L299" s="76" t="s">
        <v>2717</v>
      </c>
    </row>
    <row r="300" spans="1:12" ht="75" customHeight="1" x14ac:dyDescent="0.3">
      <c r="A300" s="70">
        <f t="shared" si="4"/>
        <v>293</v>
      </c>
      <c r="B300" s="4" t="s">
        <v>376</v>
      </c>
      <c r="C300" s="20" t="s">
        <v>958</v>
      </c>
      <c r="D300" s="72" t="s">
        <v>2146</v>
      </c>
      <c r="E300" s="19" t="s">
        <v>231</v>
      </c>
      <c r="F300" s="19" t="s">
        <v>965</v>
      </c>
      <c r="G300" s="85" t="s">
        <v>966</v>
      </c>
      <c r="H300" s="80"/>
      <c r="I300" s="81">
        <v>420199</v>
      </c>
      <c r="J300" s="75">
        <v>447744.20187049668</v>
      </c>
      <c r="K300" s="76">
        <v>2</v>
      </c>
      <c r="L300" s="86" t="s">
        <v>2717</v>
      </c>
    </row>
    <row r="301" spans="1:12" ht="75" customHeight="1" x14ac:dyDescent="0.3">
      <c r="A301" s="70">
        <f t="shared" si="4"/>
        <v>294</v>
      </c>
      <c r="B301" s="4" t="s">
        <v>376</v>
      </c>
      <c r="C301" s="20" t="s">
        <v>958</v>
      </c>
      <c r="D301" s="72" t="s">
        <v>2146</v>
      </c>
      <c r="E301" s="19" t="s">
        <v>231</v>
      </c>
      <c r="F301" s="19" t="s">
        <v>969</v>
      </c>
      <c r="G301" s="85" t="s">
        <v>970</v>
      </c>
      <c r="H301" s="80"/>
      <c r="I301" s="81">
        <v>453587</v>
      </c>
      <c r="J301" s="75">
        <v>481999.3715813919</v>
      </c>
      <c r="K301" s="76">
        <v>3</v>
      </c>
      <c r="L301" s="87" t="s">
        <v>2716</v>
      </c>
    </row>
    <row r="302" spans="1:12" ht="75" customHeight="1" x14ac:dyDescent="0.3">
      <c r="A302" s="70">
        <f t="shared" si="4"/>
        <v>295</v>
      </c>
      <c r="B302" s="4" t="s">
        <v>376</v>
      </c>
      <c r="C302" s="20" t="s">
        <v>958</v>
      </c>
      <c r="D302" s="72" t="s">
        <v>2146</v>
      </c>
      <c r="E302" s="19" t="s">
        <v>231</v>
      </c>
      <c r="F302" s="19" t="s">
        <v>971</v>
      </c>
      <c r="G302" s="85" t="s">
        <v>972</v>
      </c>
      <c r="H302" s="80"/>
      <c r="I302" s="81">
        <v>470977</v>
      </c>
      <c r="J302" s="75">
        <v>499792.58366060728</v>
      </c>
      <c r="K302" s="76">
        <v>4</v>
      </c>
      <c r="L302" s="87" t="s">
        <v>2716</v>
      </c>
    </row>
    <row r="303" spans="1:12" ht="75" customHeight="1" x14ac:dyDescent="0.3">
      <c r="A303" s="70">
        <f t="shared" si="4"/>
        <v>296</v>
      </c>
      <c r="B303" s="4" t="s">
        <v>961</v>
      </c>
      <c r="C303" s="20" t="s">
        <v>962</v>
      </c>
      <c r="D303" s="72" t="s">
        <v>2146</v>
      </c>
      <c r="E303" s="19" t="s">
        <v>231</v>
      </c>
      <c r="F303" s="19" t="s">
        <v>963</v>
      </c>
      <c r="G303" s="85" t="s">
        <v>964</v>
      </c>
      <c r="H303" s="80"/>
      <c r="I303" s="81">
        <v>405902</v>
      </c>
      <c r="J303" s="75">
        <v>429553.55034667614</v>
      </c>
      <c r="K303" s="76">
        <v>1</v>
      </c>
      <c r="L303" s="76" t="s">
        <v>2717</v>
      </c>
    </row>
    <row r="304" spans="1:12" ht="75" customHeight="1" x14ac:dyDescent="0.3">
      <c r="A304" s="70">
        <f t="shared" si="4"/>
        <v>297</v>
      </c>
      <c r="B304" s="4" t="s">
        <v>961</v>
      </c>
      <c r="C304" s="20" t="s">
        <v>962</v>
      </c>
      <c r="D304" s="72" t="s">
        <v>2146</v>
      </c>
      <c r="E304" s="19" t="s">
        <v>231</v>
      </c>
      <c r="F304" s="19" t="s">
        <v>967</v>
      </c>
      <c r="G304" s="85" t="s">
        <v>968</v>
      </c>
      <c r="H304" s="80"/>
      <c r="I304" s="81">
        <v>421822</v>
      </c>
      <c r="J304" s="75">
        <v>446401.19465865061</v>
      </c>
      <c r="K304" s="76">
        <v>2</v>
      </c>
      <c r="L304" s="86" t="s">
        <v>2717</v>
      </c>
    </row>
    <row r="305" spans="1:12" ht="75" customHeight="1" x14ac:dyDescent="0.3">
      <c r="A305" s="70">
        <f t="shared" si="4"/>
        <v>298</v>
      </c>
      <c r="B305" s="4" t="s">
        <v>377</v>
      </c>
      <c r="C305" s="20" t="s">
        <v>678</v>
      </c>
      <c r="D305" s="72" t="s">
        <v>2146</v>
      </c>
      <c r="E305" s="19" t="s">
        <v>231</v>
      </c>
      <c r="F305" s="19" t="s">
        <v>699</v>
      </c>
      <c r="G305" s="85" t="s">
        <v>700</v>
      </c>
      <c r="H305" s="80"/>
      <c r="I305" s="81">
        <v>415871</v>
      </c>
      <c r="J305" s="75">
        <v>444102.74174480746</v>
      </c>
      <c r="K305" s="76">
        <v>1</v>
      </c>
      <c r="L305" s="76" t="s">
        <v>2717</v>
      </c>
    </row>
    <row r="306" spans="1:12" ht="75" customHeight="1" x14ac:dyDescent="0.3">
      <c r="A306" s="70">
        <f t="shared" si="4"/>
        <v>299</v>
      </c>
      <c r="B306" s="4" t="s">
        <v>377</v>
      </c>
      <c r="C306" s="20" t="s">
        <v>678</v>
      </c>
      <c r="D306" s="72" t="s">
        <v>2146</v>
      </c>
      <c r="E306" s="19" t="s">
        <v>231</v>
      </c>
      <c r="F306" s="19" t="s">
        <v>679</v>
      </c>
      <c r="G306" s="85" t="s">
        <v>680</v>
      </c>
      <c r="H306" s="80"/>
      <c r="I306" s="81">
        <v>441530</v>
      </c>
      <c r="J306" s="75">
        <v>469830.31861637707</v>
      </c>
      <c r="K306" s="76">
        <v>2</v>
      </c>
      <c r="L306" s="76" t="s">
        <v>2717</v>
      </c>
    </row>
    <row r="307" spans="1:12" ht="75" customHeight="1" x14ac:dyDescent="0.3">
      <c r="A307" s="70">
        <f t="shared" si="4"/>
        <v>300</v>
      </c>
      <c r="B307" s="4" t="s">
        <v>377</v>
      </c>
      <c r="C307" s="20" t="s">
        <v>678</v>
      </c>
      <c r="D307" s="72" t="s">
        <v>2146</v>
      </c>
      <c r="E307" s="19" t="s">
        <v>231</v>
      </c>
      <c r="F307" s="19" t="s">
        <v>686</v>
      </c>
      <c r="G307" s="85" t="s">
        <v>687</v>
      </c>
      <c r="H307" s="80"/>
      <c r="I307" s="81">
        <v>455364</v>
      </c>
      <c r="J307" s="75">
        <v>484551.02304810076</v>
      </c>
      <c r="K307" s="76">
        <v>3</v>
      </c>
      <c r="L307" s="76" t="s">
        <v>2717</v>
      </c>
    </row>
    <row r="308" spans="1:12" ht="75" customHeight="1" x14ac:dyDescent="0.3">
      <c r="A308" s="70">
        <f t="shared" si="4"/>
        <v>301</v>
      </c>
      <c r="B308" s="4" t="s">
        <v>377</v>
      </c>
      <c r="C308" s="20" t="s">
        <v>678</v>
      </c>
      <c r="D308" s="82" t="s">
        <v>1484</v>
      </c>
      <c r="E308" s="14" t="s">
        <v>713</v>
      </c>
      <c r="F308" s="19" t="s">
        <v>714</v>
      </c>
      <c r="G308" s="14" t="s">
        <v>714</v>
      </c>
      <c r="H308" s="102"/>
      <c r="I308" s="75">
        <v>514990</v>
      </c>
      <c r="J308" s="75">
        <v>539356.68068126589</v>
      </c>
      <c r="K308" s="76">
        <v>4</v>
      </c>
      <c r="L308" s="76" t="s">
        <v>2717</v>
      </c>
    </row>
    <row r="309" spans="1:12" ht="75" customHeight="1" x14ac:dyDescent="0.3">
      <c r="A309" s="70">
        <f t="shared" si="4"/>
        <v>302</v>
      </c>
      <c r="B309" s="4" t="s">
        <v>377</v>
      </c>
      <c r="C309" s="20" t="s">
        <v>678</v>
      </c>
      <c r="D309" s="82" t="s">
        <v>1484</v>
      </c>
      <c r="E309" s="14" t="s">
        <v>713</v>
      </c>
      <c r="F309" s="19" t="s">
        <v>725</v>
      </c>
      <c r="G309" s="14" t="s">
        <v>725</v>
      </c>
      <c r="H309" s="102"/>
      <c r="I309" s="75">
        <v>619990</v>
      </c>
      <c r="J309" s="75">
        <v>649324.74117085396</v>
      </c>
      <c r="K309" s="76">
        <v>5</v>
      </c>
      <c r="L309" s="87" t="s">
        <v>2717</v>
      </c>
    </row>
    <row r="310" spans="1:12" ht="75" customHeight="1" x14ac:dyDescent="0.3">
      <c r="A310" s="70">
        <f t="shared" si="4"/>
        <v>303</v>
      </c>
      <c r="B310" s="4" t="s">
        <v>377</v>
      </c>
      <c r="C310" s="20" t="s">
        <v>678</v>
      </c>
      <c r="D310" s="82" t="s">
        <v>1484</v>
      </c>
      <c r="E310" s="14" t="s">
        <v>713</v>
      </c>
      <c r="F310" s="19" t="s">
        <v>729</v>
      </c>
      <c r="G310" s="14" t="s">
        <v>729</v>
      </c>
      <c r="H310" s="102"/>
      <c r="I310" s="75">
        <v>644990</v>
      </c>
      <c r="J310" s="75">
        <v>675507.61271599389</v>
      </c>
      <c r="K310" s="76">
        <v>6</v>
      </c>
      <c r="L310" s="87" t="s">
        <v>2717</v>
      </c>
    </row>
    <row r="311" spans="1:12" ht="75" customHeight="1" x14ac:dyDescent="0.3">
      <c r="A311" s="70">
        <f t="shared" si="4"/>
        <v>304</v>
      </c>
      <c r="B311" s="4" t="s">
        <v>377</v>
      </c>
      <c r="C311" s="20" t="s">
        <v>678</v>
      </c>
      <c r="D311" s="82" t="s">
        <v>1484</v>
      </c>
      <c r="E311" s="14" t="s">
        <v>713</v>
      </c>
      <c r="F311" s="19" t="s">
        <v>736</v>
      </c>
      <c r="G311" s="14" t="s">
        <v>736</v>
      </c>
      <c r="H311" s="102"/>
      <c r="I311" s="75">
        <v>714990</v>
      </c>
      <c r="J311" s="75">
        <v>748819.65304238594</v>
      </c>
      <c r="K311" s="76">
        <v>7</v>
      </c>
      <c r="L311" s="76" t="s">
        <v>2716</v>
      </c>
    </row>
    <row r="312" spans="1:12" ht="75" customHeight="1" x14ac:dyDescent="0.3">
      <c r="A312" s="70">
        <f t="shared" si="4"/>
        <v>305</v>
      </c>
      <c r="B312" s="4" t="s">
        <v>378</v>
      </c>
      <c r="C312" s="20" t="s">
        <v>863</v>
      </c>
      <c r="D312" s="72" t="s">
        <v>2146</v>
      </c>
      <c r="E312" s="19" t="s">
        <v>231</v>
      </c>
      <c r="F312" s="19" t="s">
        <v>864</v>
      </c>
      <c r="G312" s="85" t="s">
        <v>865</v>
      </c>
      <c r="H312" s="80"/>
      <c r="I312" s="81">
        <v>478396</v>
      </c>
      <c r="J312" s="75">
        <v>511333.42387117277</v>
      </c>
      <c r="K312" s="76">
        <v>1</v>
      </c>
      <c r="L312" s="76" t="s">
        <v>2717</v>
      </c>
    </row>
    <row r="313" spans="1:12" ht="75" customHeight="1" x14ac:dyDescent="0.3">
      <c r="A313" s="70">
        <f t="shared" si="4"/>
        <v>306</v>
      </c>
      <c r="B313" s="4" t="s">
        <v>378</v>
      </c>
      <c r="C313" s="20" t="s">
        <v>863</v>
      </c>
      <c r="D313" s="72" t="s">
        <v>2146</v>
      </c>
      <c r="E313" s="19" t="s">
        <v>231</v>
      </c>
      <c r="F313" s="19" t="s">
        <v>869</v>
      </c>
      <c r="G313" s="85" t="s">
        <v>870</v>
      </c>
      <c r="H313" s="80"/>
      <c r="I313" s="81">
        <v>509157</v>
      </c>
      <c r="J313" s="75">
        <v>543634.54740439996</v>
      </c>
      <c r="K313" s="76">
        <v>2</v>
      </c>
      <c r="L313" s="76" t="s">
        <v>2717</v>
      </c>
    </row>
    <row r="314" spans="1:12" ht="75" customHeight="1" x14ac:dyDescent="0.3">
      <c r="A314" s="70">
        <f t="shared" si="4"/>
        <v>307</v>
      </c>
      <c r="B314" s="4" t="s">
        <v>378</v>
      </c>
      <c r="C314" s="20" t="s">
        <v>863</v>
      </c>
      <c r="D314" s="72" t="s">
        <v>2146</v>
      </c>
      <c r="E314" s="19" t="s">
        <v>231</v>
      </c>
      <c r="F314" s="19" t="s">
        <v>877</v>
      </c>
      <c r="G314" s="85" t="s">
        <v>878</v>
      </c>
      <c r="H314" s="80"/>
      <c r="I314" s="81">
        <v>531339</v>
      </c>
      <c r="J314" s="75">
        <v>566196.65968566143</v>
      </c>
      <c r="K314" s="76">
        <v>3</v>
      </c>
      <c r="L314" s="76" t="s">
        <v>2717</v>
      </c>
    </row>
    <row r="315" spans="1:12" ht="75" customHeight="1" x14ac:dyDescent="0.3">
      <c r="A315" s="70">
        <f t="shared" si="4"/>
        <v>308</v>
      </c>
      <c r="B315" s="4" t="s">
        <v>378</v>
      </c>
      <c r="C315" s="20" t="s">
        <v>863</v>
      </c>
      <c r="D315" s="82" t="s">
        <v>1484</v>
      </c>
      <c r="E315" s="14" t="s">
        <v>713</v>
      </c>
      <c r="F315" s="19" t="s">
        <v>897</v>
      </c>
      <c r="G315" s="14" t="s">
        <v>897</v>
      </c>
      <c r="H315" s="102"/>
      <c r="I315" s="75">
        <v>694990</v>
      </c>
      <c r="J315" s="75">
        <v>727873.35580627387</v>
      </c>
      <c r="K315" s="76">
        <v>4</v>
      </c>
      <c r="L315" s="76" t="s">
        <v>2716</v>
      </c>
    </row>
    <row r="316" spans="1:12" ht="75" customHeight="1" x14ac:dyDescent="0.3">
      <c r="A316" s="70">
        <f t="shared" si="4"/>
        <v>309</v>
      </c>
      <c r="B316" s="4" t="s">
        <v>378</v>
      </c>
      <c r="C316" s="20" t="s">
        <v>863</v>
      </c>
      <c r="D316" s="82" t="s">
        <v>1484</v>
      </c>
      <c r="E316" s="14" t="s">
        <v>713</v>
      </c>
      <c r="F316" s="19" t="s">
        <v>900</v>
      </c>
      <c r="G316" s="14" t="s">
        <v>900</v>
      </c>
      <c r="H316" s="102"/>
      <c r="I316" s="75">
        <v>719990</v>
      </c>
      <c r="J316" s="75">
        <v>754056.22735141392</v>
      </c>
      <c r="K316" s="76">
        <v>5</v>
      </c>
      <c r="L316" s="76" t="s">
        <v>2716</v>
      </c>
    </row>
    <row r="317" spans="1:12" ht="75" customHeight="1" x14ac:dyDescent="0.3">
      <c r="A317" s="70">
        <f t="shared" si="4"/>
        <v>310</v>
      </c>
      <c r="B317" s="4" t="s">
        <v>378</v>
      </c>
      <c r="C317" s="20" t="s">
        <v>863</v>
      </c>
      <c r="D317" s="82" t="s">
        <v>1484</v>
      </c>
      <c r="E317" s="14" t="s">
        <v>713</v>
      </c>
      <c r="F317" s="19" t="s">
        <v>909</v>
      </c>
      <c r="G317" s="14" t="s">
        <v>909</v>
      </c>
      <c r="H317" s="102"/>
      <c r="I317" s="75">
        <v>789990</v>
      </c>
      <c r="J317" s="75">
        <v>827368.26767780608</v>
      </c>
      <c r="K317" s="76">
        <v>6</v>
      </c>
      <c r="L317" s="86" t="s">
        <v>2716</v>
      </c>
    </row>
    <row r="318" spans="1:12" ht="75" customHeight="1" x14ac:dyDescent="0.3">
      <c r="A318" s="70">
        <f t="shared" si="4"/>
        <v>311</v>
      </c>
      <c r="B318" s="4" t="s">
        <v>379</v>
      </c>
      <c r="C318" s="20" t="s">
        <v>802</v>
      </c>
      <c r="D318" s="82" t="s">
        <v>674</v>
      </c>
      <c r="E318" s="14" t="s">
        <v>675</v>
      </c>
      <c r="F318" s="19" t="s">
        <v>803</v>
      </c>
      <c r="G318" s="88" t="s">
        <v>804</v>
      </c>
      <c r="H318" s="103"/>
      <c r="I318" s="99">
        <v>290888.11097929749</v>
      </c>
      <c r="J318" s="75">
        <v>310356.23211206438</v>
      </c>
      <c r="K318" s="76">
        <v>1</v>
      </c>
      <c r="L318" s="76" t="s">
        <v>2717</v>
      </c>
    </row>
    <row r="319" spans="1:12" ht="75" customHeight="1" x14ac:dyDescent="0.3">
      <c r="A319" s="70">
        <f t="shared" si="4"/>
        <v>312</v>
      </c>
      <c r="B319" s="4" t="s">
        <v>379</v>
      </c>
      <c r="C319" s="20" t="s">
        <v>802</v>
      </c>
      <c r="D319" s="82" t="s">
        <v>674</v>
      </c>
      <c r="E319" s="14" t="s">
        <v>675</v>
      </c>
      <c r="F319" s="19" t="s">
        <v>809</v>
      </c>
      <c r="G319" s="88" t="s">
        <v>810</v>
      </c>
      <c r="H319" s="103"/>
      <c r="I319" s="99">
        <v>315942.3709792975</v>
      </c>
      <c r="J319" s="75">
        <v>336015.98667162569</v>
      </c>
      <c r="K319" s="76">
        <v>2</v>
      </c>
      <c r="L319" s="76" t="s">
        <v>2717</v>
      </c>
    </row>
    <row r="320" spans="1:12" ht="75" customHeight="1" x14ac:dyDescent="0.3">
      <c r="A320" s="70">
        <f t="shared" si="4"/>
        <v>313</v>
      </c>
      <c r="B320" s="4" t="s">
        <v>379</v>
      </c>
      <c r="C320" s="20" t="s">
        <v>802</v>
      </c>
      <c r="D320" s="82" t="s">
        <v>696</v>
      </c>
      <c r="E320" s="14" t="s">
        <v>203</v>
      </c>
      <c r="F320" s="19" t="s">
        <v>811</v>
      </c>
      <c r="G320" s="14" t="s">
        <v>812</v>
      </c>
      <c r="H320" s="101"/>
      <c r="I320" s="75">
        <v>333088.14</v>
      </c>
      <c r="J320" s="75">
        <v>344413.09785124281</v>
      </c>
      <c r="K320" s="76">
        <v>3</v>
      </c>
      <c r="L320" s="76" t="s">
        <v>2717</v>
      </c>
    </row>
    <row r="321" spans="1:12" ht="75" customHeight="1" x14ac:dyDescent="0.3">
      <c r="A321" s="70">
        <f t="shared" si="4"/>
        <v>314</v>
      </c>
      <c r="B321" s="4" t="s">
        <v>379</v>
      </c>
      <c r="C321" s="20" t="s">
        <v>802</v>
      </c>
      <c r="D321" s="82" t="s">
        <v>674</v>
      </c>
      <c r="E321" s="14" t="s">
        <v>675</v>
      </c>
      <c r="F321" s="19" t="s">
        <v>813</v>
      </c>
      <c r="G321" s="88" t="s">
        <v>814</v>
      </c>
      <c r="H321" s="103"/>
      <c r="I321" s="99">
        <v>340176.67337929754</v>
      </c>
      <c r="J321" s="75">
        <v>364109.04727355478</v>
      </c>
      <c r="K321" s="76">
        <v>4</v>
      </c>
      <c r="L321" s="76" t="s">
        <v>2717</v>
      </c>
    </row>
    <row r="322" spans="1:12" ht="75" customHeight="1" x14ac:dyDescent="0.3">
      <c r="A322" s="70">
        <f t="shared" si="4"/>
        <v>315</v>
      </c>
      <c r="B322" s="4" t="s">
        <v>379</v>
      </c>
      <c r="C322" s="20" t="s">
        <v>802</v>
      </c>
      <c r="D322" s="82" t="s">
        <v>696</v>
      </c>
      <c r="E322" s="14" t="s">
        <v>203</v>
      </c>
      <c r="F322" s="19" t="s">
        <v>817</v>
      </c>
      <c r="G322" s="14" t="s">
        <v>818</v>
      </c>
      <c r="H322" s="101"/>
      <c r="I322" s="75">
        <v>374423.6</v>
      </c>
      <c r="J322" s="75">
        <v>387592.93654767959</v>
      </c>
      <c r="K322" s="76">
        <v>5</v>
      </c>
      <c r="L322" s="76" t="s">
        <v>2717</v>
      </c>
    </row>
    <row r="323" spans="1:12" ht="75" customHeight="1" x14ac:dyDescent="0.3">
      <c r="A323" s="70">
        <f t="shared" si="4"/>
        <v>316</v>
      </c>
      <c r="B323" s="4" t="s">
        <v>379</v>
      </c>
      <c r="C323" s="20" t="s">
        <v>802</v>
      </c>
      <c r="D323" s="82" t="s">
        <v>696</v>
      </c>
      <c r="E323" s="14" t="s">
        <v>203</v>
      </c>
      <c r="F323" s="19" t="s">
        <v>828</v>
      </c>
      <c r="G323" s="14" t="s">
        <v>829</v>
      </c>
      <c r="H323" s="101"/>
      <c r="I323" s="75">
        <v>425628.94</v>
      </c>
      <c r="J323" s="75">
        <v>439102.25119022129</v>
      </c>
      <c r="K323" s="76">
        <v>6</v>
      </c>
      <c r="L323" s="76" t="s">
        <v>2717</v>
      </c>
    </row>
    <row r="324" spans="1:12" ht="75" customHeight="1" x14ac:dyDescent="0.3">
      <c r="A324" s="70">
        <f t="shared" si="4"/>
        <v>317</v>
      </c>
      <c r="B324" s="4" t="s">
        <v>380</v>
      </c>
      <c r="C324" s="20" t="s">
        <v>973</v>
      </c>
      <c r="D324" s="82" t="s">
        <v>696</v>
      </c>
      <c r="E324" s="14" t="s">
        <v>203</v>
      </c>
      <c r="F324" s="19" t="s">
        <v>974</v>
      </c>
      <c r="G324" s="14" t="s">
        <v>975</v>
      </c>
      <c r="H324" s="101"/>
      <c r="I324" s="75">
        <v>482361.11</v>
      </c>
      <c r="J324" s="75">
        <v>497913.04408083897</v>
      </c>
      <c r="K324" s="76">
        <v>1</v>
      </c>
      <c r="L324" s="76" t="s">
        <v>2716</v>
      </c>
    </row>
    <row r="325" spans="1:12" ht="75" customHeight="1" x14ac:dyDescent="0.3">
      <c r="A325" s="70">
        <f t="shared" si="4"/>
        <v>318</v>
      </c>
      <c r="B325" s="4" t="s">
        <v>381</v>
      </c>
      <c r="C325" s="20" t="s">
        <v>673</v>
      </c>
      <c r="D325" s="82" t="s">
        <v>674</v>
      </c>
      <c r="E325" s="14" t="s">
        <v>675</v>
      </c>
      <c r="F325" s="19" t="s">
        <v>676</v>
      </c>
      <c r="G325" s="88" t="s">
        <v>677</v>
      </c>
      <c r="H325" s="103"/>
      <c r="I325" s="99">
        <v>433834.05257929757</v>
      </c>
      <c r="J325" s="75">
        <v>460162.03190373891</v>
      </c>
      <c r="K325" s="76">
        <v>1</v>
      </c>
      <c r="L325" s="86" t="s">
        <v>2717</v>
      </c>
    </row>
    <row r="326" spans="1:12" ht="75" customHeight="1" x14ac:dyDescent="0.3">
      <c r="A326" s="70">
        <f t="shared" si="4"/>
        <v>319</v>
      </c>
      <c r="B326" s="4" t="s">
        <v>381</v>
      </c>
      <c r="C326" s="20" t="s">
        <v>673</v>
      </c>
      <c r="D326" s="82" t="s">
        <v>674</v>
      </c>
      <c r="E326" s="14" t="s">
        <v>675</v>
      </c>
      <c r="F326" s="19" t="s">
        <v>683</v>
      </c>
      <c r="G326" s="88" t="s">
        <v>684</v>
      </c>
      <c r="H326" s="103"/>
      <c r="I326" s="99">
        <v>452784.18377929757</v>
      </c>
      <c r="J326" s="75">
        <v>482140.48013143282</v>
      </c>
      <c r="K326" s="76">
        <v>2</v>
      </c>
      <c r="L326" s="76" t="s">
        <v>2717</v>
      </c>
    </row>
    <row r="327" spans="1:12" ht="75" customHeight="1" x14ac:dyDescent="0.3">
      <c r="A327" s="70">
        <f t="shared" si="4"/>
        <v>320</v>
      </c>
      <c r="B327" s="4" t="s">
        <v>381</v>
      </c>
      <c r="C327" s="20" t="s">
        <v>673</v>
      </c>
      <c r="D327" s="82" t="s">
        <v>696</v>
      </c>
      <c r="E327" s="14" t="s">
        <v>203</v>
      </c>
      <c r="F327" s="19" t="s">
        <v>697</v>
      </c>
      <c r="G327" s="14" t="s">
        <v>698</v>
      </c>
      <c r="H327" s="101"/>
      <c r="I327" s="75">
        <v>470627.92</v>
      </c>
      <c r="J327" s="75">
        <v>486077.44553578389</v>
      </c>
      <c r="K327" s="76">
        <v>3</v>
      </c>
      <c r="L327" s="76" t="s">
        <v>2717</v>
      </c>
    </row>
    <row r="328" spans="1:12" ht="75" customHeight="1" x14ac:dyDescent="0.3">
      <c r="A328" s="70">
        <f t="shared" si="4"/>
        <v>321</v>
      </c>
      <c r="B328" s="4" t="s">
        <v>381</v>
      </c>
      <c r="C328" s="20" t="s">
        <v>673</v>
      </c>
      <c r="D328" s="82" t="s">
        <v>696</v>
      </c>
      <c r="E328" s="14" t="s">
        <v>203</v>
      </c>
      <c r="F328" s="19" t="s">
        <v>705</v>
      </c>
      <c r="G328" s="14" t="s">
        <v>706</v>
      </c>
      <c r="H328" s="101"/>
      <c r="I328" s="75">
        <v>497031.27</v>
      </c>
      <c r="J328" s="75">
        <v>513638.91296343249</v>
      </c>
      <c r="K328" s="76">
        <v>4</v>
      </c>
      <c r="L328" s="86" t="s">
        <v>2717</v>
      </c>
    </row>
    <row r="329" spans="1:12" ht="75" customHeight="1" x14ac:dyDescent="0.3">
      <c r="A329" s="70">
        <f t="shared" ref="A329:A392" si="5">ROW(A322)</f>
        <v>322</v>
      </c>
      <c r="B329" s="4" t="s">
        <v>381</v>
      </c>
      <c r="C329" s="20" t="s">
        <v>673</v>
      </c>
      <c r="D329" s="82" t="s">
        <v>696</v>
      </c>
      <c r="E329" s="14" t="s">
        <v>203</v>
      </c>
      <c r="F329" s="19" t="s">
        <v>709</v>
      </c>
      <c r="G329" s="14" t="s">
        <v>710</v>
      </c>
      <c r="H329" s="101"/>
      <c r="I329" s="75">
        <v>510175.12</v>
      </c>
      <c r="J329" s="75">
        <v>526922.88019272627</v>
      </c>
      <c r="K329" s="76">
        <v>5</v>
      </c>
      <c r="L329" s="76" t="s">
        <v>2717</v>
      </c>
    </row>
    <row r="330" spans="1:12" ht="75" customHeight="1" x14ac:dyDescent="0.3">
      <c r="A330" s="70">
        <f t="shared" si="5"/>
        <v>323</v>
      </c>
      <c r="B330" s="4" t="s">
        <v>381</v>
      </c>
      <c r="C330" s="20" t="s">
        <v>673</v>
      </c>
      <c r="D330" s="82" t="s">
        <v>696</v>
      </c>
      <c r="E330" s="14" t="s">
        <v>203</v>
      </c>
      <c r="F330" s="19" t="s">
        <v>717</v>
      </c>
      <c r="G330" s="14" t="s">
        <v>718</v>
      </c>
      <c r="H330" s="101"/>
      <c r="I330" s="75">
        <v>530928.86</v>
      </c>
      <c r="J330" s="75">
        <v>548669.14613101596</v>
      </c>
      <c r="K330" s="76">
        <v>6</v>
      </c>
      <c r="L330" s="76" t="s">
        <v>2717</v>
      </c>
    </row>
    <row r="331" spans="1:12" ht="75" customHeight="1" x14ac:dyDescent="0.3">
      <c r="A331" s="70">
        <f t="shared" si="5"/>
        <v>324</v>
      </c>
      <c r="B331" s="4" t="s">
        <v>381</v>
      </c>
      <c r="C331" s="20" t="s">
        <v>673</v>
      </c>
      <c r="D331" s="82" t="s">
        <v>696</v>
      </c>
      <c r="E331" s="14" t="s">
        <v>203</v>
      </c>
      <c r="F331" s="19" t="s">
        <v>723</v>
      </c>
      <c r="G331" s="14" t="s">
        <v>724</v>
      </c>
      <c r="H331" s="101"/>
      <c r="I331" s="75">
        <v>608705.02</v>
      </c>
      <c r="J331" s="75">
        <v>629044.09372107417</v>
      </c>
      <c r="K331" s="76">
        <v>7</v>
      </c>
      <c r="L331" s="76" t="s">
        <v>2717</v>
      </c>
    </row>
    <row r="332" spans="1:12" ht="75" customHeight="1" x14ac:dyDescent="0.3">
      <c r="A332" s="70">
        <f t="shared" si="5"/>
        <v>325</v>
      </c>
      <c r="B332" s="4" t="s">
        <v>381</v>
      </c>
      <c r="C332" s="20" t="s">
        <v>673</v>
      </c>
      <c r="D332" s="82" t="s">
        <v>696</v>
      </c>
      <c r="E332" s="14" t="s">
        <v>203</v>
      </c>
      <c r="F332" s="19" t="s">
        <v>734</v>
      </c>
      <c r="G332" s="14" t="s">
        <v>735</v>
      </c>
      <c r="H332" s="101"/>
      <c r="I332" s="75">
        <v>698157.02</v>
      </c>
      <c r="J332" s="75">
        <v>718620.17269546993</v>
      </c>
      <c r="K332" s="76">
        <v>8</v>
      </c>
      <c r="L332" s="76" t="s">
        <v>2716</v>
      </c>
    </row>
    <row r="333" spans="1:12" ht="75" customHeight="1" x14ac:dyDescent="0.3">
      <c r="A333" s="70">
        <f t="shared" si="5"/>
        <v>326</v>
      </c>
      <c r="B333" s="4" t="s">
        <v>382</v>
      </c>
      <c r="C333" s="20" t="s">
        <v>874</v>
      </c>
      <c r="D333" s="82" t="s">
        <v>696</v>
      </c>
      <c r="E333" s="14" t="s">
        <v>203</v>
      </c>
      <c r="F333" s="19" t="s">
        <v>875</v>
      </c>
      <c r="G333" s="14" t="s">
        <v>876</v>
      </c>
      <c r="H333" s="101"/>
      <c r="I333" s="75">
        <v>523658.04</v>
      </c>
      <c r="J333" s="75">
        <v>540234.46859101951</v>
      </c>
      <c r="K333" s="76">
        <v>1</v>
      </c>
      <c r="L333" s="86" t="s">
        <v>2717</v>
      </c>
    </row>
    <row r="334" spans="1:12" ht="75" customHeight="1" x14ac:dyDescent="0.3">
      <c r="A334" s="70">
        <f t="shared" si="5"/>
        <v>327</v>
      </c>
      <c r="B334" s="4" t="s">
        <v>382</v>
      </c>
      <c r="C334" s="20" t="s">
        <v>874</v>
      </c>
      <c r="D334" s="82" t="s">
        <v>696</v>
      </c>
      <c r="E334" s="14" t="s">
        <v>203</v>
      </c>
      <c r="F334" s="19" t="s">
        <v>882</v>
      </c>
      <c r="G334" s="14" t="s">
        <v>883</v>
      </c>
      <c r="H334" s="101"/>
      <c r="I334" s="75">
        <v>558358.27</v>
      </c>
      <c r="J334" s="75">
        <v>576033.1365806032</v>
      </c>
      <c r="K334" s="76">
        <v>2</v>
      </c>
      <c r="L334" s="76" t="s">
        <v>2716</v>
      </c>
    </row>
    <row r="335" spans="1:12" ht="75" customHeight="1" x14ac:dyDescent="0.3">
      <c r="A335" s="70">
        <f t="shared" si="5"/>
        <v>328</v>
      </c>
      <c r="B335" s="4" t="s">
        <v>382</v>
      </c>
      <c r="C335" s="20" t="s">
        <v>874</v>
      </c>
      <c r="D335" s="82" t="s">
        <v>696</v>
      </c>
      <c r="E335" s="14" t="s">
        <v>203</v>
      </c>
      <c r="F335" s="19" t="s">
        <v>893</v>
      </c>
      <c r="G335" s="14" t="s">
        <v>894</v>
      </c>
      <c r="H335" s="101"/>
      <c r="I335" s="75">
        <v>650307.39</v>
      </c>
      <c r="J335" s="75">
        <v>671274.12519463967</v>
      </c>
      <c r="K335" s="76">
        <v>3</v>
      </c>
      <c r="L335" s="76" t="s">
        <v>2716</v>
      </c>
    </row>
    <row r="336" spans="1:12" ht="75" customHeight="1" x14ac:dyDescent="0.3">
      <c r="A336" s="70">
        <f t="shared" si="5"/>
        <v>329</v>
      </c>
      <c r="B336" s="4" t="s">
        <v>382</v>
      </c>
      <c r="C336" s="20" t="s">
        <v>874</v>
      </c>
      <c r="D336" s="82" t="s">
        <v>696</v>
      </c>
      <c r="E336" s="14" t="s">
        <v>203</v>
      </c>
      <c r="F336" s="19" t="s">
        <v>903</v>
      </c>
      <c r="G336" s="14" t="s">
        <v>904</v>
      </c>
      <c r="H336" s="101"/>
      <c r="I336" s="75">
        <v>750421.9</v>
      </c>
      <c r="J336" s="75">
        <v>771537.14712405764</v>
      </c>
      <c r="K336" s="76">
        <v>4</v>
      </c>
      <c r="L336" s="76" t="s">
        <v>2716</v>
      </c>
    </row>
    <row r="337" spans="1:12" ht="75" customHeight="1" x14ac:dyDescent="0.3">
      <c r="A337" s="70">
        <f t="shared" si="5"/>
        <v>330</v>
      </c>
      <c r="B337" s="4" t="s">
        <v>383</v>
      </c>
      <c r="C337" s="20" t="s">
        <v>842</v>
      </c>
      <c r="D337" s="72" t="s">
        <v>2146</v>
      </c>
      <c r="E337" s="19" t="s">
        <v>231</v>
      </c>
      <c r="F337" s="19" t="s">
        <v>843</v>
      </c>
      <c r="G337" s="85" t="s">
        <v>844</v>
      </c>
      <c r="H337" s="80"/>
      <c r="I337" s="81">
        <v>337580</v>
      </c>
      <c r="J337" s="75">
        <v>361791.47918780573</v>
      </c>
      <c r="K337" s="76">
        <v>1</v>
      </c>
      <c r="L337" s="76" t="s">
        <v>2717</v>
      </c>
    </row>
    <row r="338" spans="1:12" ht="75" customHeight="1" x14ac:dyDescent="0.3">
      <c r="A338" s="70">
        <f t="shared" si="5"/>
        <v>331</v>
      </c>
      <c r="B338" s="4" t="s">
        <v>743</v>
      </c>
      <c r="C338" s="20" t="s">
        <v>744</v>
      </c>
      <c r="D338" s="72" t="s">
        <v>2146</v>
      </c>
      <c r="E338" s="19" t="s">
        <v>231</v>
      </c>
      <c r="F338" s="19" t="s">
        <v>745</v>
      </c>
      <c r="G338" s="85" t="s">
        <v>746</v>
      </c>
      <c r="H338" s="80"/>
      <c r="I338" s="81">
        <v>401679</v>
      </c>
      <c r="J338" s="75">
        <v>432691.26083267847</v>
      </c>
      <c r="K338" s="76">
        <v>1</v>
      </c>
      <c r="L338" s="76" t="s">
        <v>2717</v>
      </c>
    </row>
    <row r="339" spans="1:12" ht="75" customHeight="1" x14ac:dyDescent="0.3">
      <c r="A339" s="70">
        <f t="shared" si="5"/>
        <v>332</v>
      </c>
      <c r="B339" s="4" t="s">
        <v>384</v>
      </c>
      <c r="C339" s="20" t="s">
        <v>845</v>
      </c>
      <c r="D339" s="72" t="s">
        <v>2146</v>
      </c>
      <c r="E339" s="19" t="s">
        <v>231</v>
      </c>
      <c r="F339" s="19" t="s">
        <v>846</v>
      </c>
      <c r="G339" s="85" t="s">
        <v>847</v>
      </c>
      <c r="H339" s="80"/>
      <c r="I339" s="81">
        <v>468427</v>
      </c>
      <c r="J339" s="75">
        <v>498451.30944333051</v>
      </c>
      <c r="K339" s="76">
        <v>1</v>
      </c>
      <c r="L339" s="76" t="s">
        <v>2717</v>
      </c>
    </row>
    <row r="340" spans="1:12" ht="75" customHeight="1" x14ac:dyDescent="0.3">
      <c r="A340" s="70">
        <f t="shared" si="5"/>
        <v>333</v>
      </c>
      <c r="B340" s="4" t="s">
        <v>385</v>
      </c>
      <c r="C340" s="20" t="s">
        <v>853</v>
      </c>
      <c r="D340" s="72" t="s">
        <v>2146</v>
      </c>
      <c r="E340" s="19" t="s">
        <v>231</v>
      </c>
      <c r="F340" s="19" t="s">
        <v>854</v>
      </c>
      <c r="G340" s="85" t="s">
        <v>855</v>
      </c>
      <c r="H340" s="80"/>
      <c r="I340" s="81">
        <v>524537</v>
      </c>
      <c r="J340" s="75">
        <v>556629.52215412632</v>
      </c>
      <c r="K340" s="76">
        <v>1</v>
      </c>
      <c r="L340" s="76" t="s">
        <v>2717</v>
      </c>
    </row>
    <row r="341" spans="1:12" ht="75" customHeight="1" x14ac:dyDescent="0.3">
      <c r="A341" s="70">
        <f t="shared" si="5"/>
        <v>334</v>
      </c>
      <c r="B341" s="4" t="s">
        <v>386</v>
      </c>
      <c r="C341" s="20" t="s">
        <v>848</v>
      </c>
      <c r="D341" s="72" t="s">
        <v>2146</v>
      </c>
      <c r="E341" s="19" t="s">
        <v>231</v>
      </c>
      <c r="F341" s="19" t="s">
        <v>849</v>
      </c>
      <c r="G341" s="85" t="s">
        <v>850</v>
      </c>
      <c r="H341" s="80"/>
      <c r="I341" s="81">
        <v>486744</v>
      </c>
      <c r="J341" s="75">
        <v>516524.24925484386</v>
      </c>
      <c r="K341" s="76">
        <v>1</v>
      </c>
      <c r="L341" s="87" t="s">
        <v>2717</v>
      </c>
    </row>
    <row r="342" spans="1:12" ht="75" customHeight="1" x14ac:dyDescent="0.3">
      <c r="A342" s="70">
        <f t="shared" si="5"/>
        <v>335</v>
      </c>
      <c r="B342" s="4" t="s">
        <v>386</v>
      </c>
      <c r="C342" s="20" t="s">
        <v>848</v>
      </c>
      <c r="D342" s="72" t="s">
        <v>2146</v>
      </c>
      <c r="E342" s="19" t="s">
        <v>231</v>
      </c>
      <c r="F342" s="19" t="s">
        <v>851</v>
      </c>
      <c r="G342" s="85" t="s">
        <v>852</v>
      </c>
      <c r="H342" s="80"/>
      <c r="I342" s="81">
        <v>508307</v>
      </c>
      <c r="J342" s="75">
        <v>539406.5290295966</v>
      </c>
      <c r="K342" s="76">
        <v>2</v>
      </c>
      <c r="L342" s="87" t="s">
        <v>2717</v>
      </c>
    </row>
    <row r="343" spans="1:12" ht="75" customHeight="1" x14ac:dyDescent="0.3">
      <c r="A343" s="70">
        <f t="shared" si="5"/>
        <v>336</v>
      </c>
      <c r="B343" s="4" t="s">
        <v>386</v>
      </c>
      <c r="C343" s="20" t="s">
        <v>848</v>
      </c>
      <c r="D343" s="82" t="s">
        <v>674</v>
      </c>
      <c r="E343" s="14" t="s">
        <v>675</v>
      </c>
      <c r="F343" s="19" t="s">
        <v>856</v>
      </c>
      <c r="G343" s="88" t="s">
        <v>857</v>
      </c>
      <c r="H343" s="103"/>
      <c r="I343" s="99">
        <v>538134.52763420832</v>
      </c>
      <c r="J343" s="75">
        <v>552903.69253396173</v>
      </c>
      <c r="K343" s="76">
        <v>3</v>
      </c>
      <c r="L343" s="87" t="s">
        <v>2717</v>
      </c>
    </row>
    <row r="344" spans="1:12" ht="75" customHeight="1" x14ac:dyDescent="0.3">
      <c r="A344" s="70">
        <f t="shared" si="5"/>
        <v>337</v>
      </c>
      <c r="B344" s="4" t="s">
        <v>387</v>
      </c>
      <c r="C344" s="20" t="s">
        <v>985</v>
      </c>
      <c r="D344" s="72" t="s">
        <v>2146</v>
      </c>
      <c r="E344" s="19" t="s">
        <v>231</v>
      </c>
      <c r="F344" s="19" t="s">
        <v>986</v>
      </c>
      <c r="G344" s="85" t="s">
        <v>987</v>
      </c>
      <c r="H344" s="80"/>
      <c r="I344" s="81">
        <v>548651</v>
      </c>
      <c r="J344" s="75">
        <v>583018.11387341842</v>
      </c>
      <c r="K344" s="76">
        <v>1</v>
      </c>
      <c r="L344" s="76" t="s">
        <v>2717</v>
      </c>
    </row>
    <row r="345" spans="1:12" ht="75" customHeight="1" x14ac:dyDescent="0.3">
      <c r="A345" s="70">
        <f t="shared" si="5"/>
        <v>338</v>
      </c>
      <c r="B345" s="4" t="s">
        <v>387</v>
      </c>
      <c r="C345" s="20" t="s">
        <v>985</v>
      </c>
      <c r="D345" s="72" t="s">
        <v>2146</v>
      </c>
      <c r="E345" s="19" t="s">
        <v>231</v>
      </c>
      <c r="F345" s="19" t="s">
        <v>988</v>
      </c>
      <c r="G345" s="85" t="s">
        <v>989</v>
      </c>
      <c r="H345" s="80"/>
      <c r="I345" s="81">
        <v>570523</v>
      </c>
      <c r="J345" s="75">
        <v>605429.06385619822</v>
      </c>
      <c r="K345" s="76">
        <v>2</v>
      </c>
      <c r="L345" s="86" t="s">
        <v>2717</v>
      </c>
    </row>
    <row r="346" spans="1:12" ht="75" customHeight="1" x14ac:dyDescent="0.3">
      <c r="A346" s="70">
        <f t="shared" si="5"/>
        <v>339</v>
      </c>
      <c r="B346" s="4" t="s">
        <v>387</v>
      </c>
      <c r="C346" s="20" t="s">
        <v>985</v>
      </c>
      <c r="D346" s="82" t="s">
        <v>674</v>
      </c>
      <c r="E346" s="14" t="s">
        <v>675</v>
      </c>
      <c r="F346" s="19" t="s">
        <v>990</v>
      </c>
      <c r="G346" s="88" t="s">
        <v>991</v>
      </c>
      <c r="H346" s="103"/>
      <c r="I346" s="99">
        <v>608377.56203420821</v>
      </c>
      <c r="J346" s="75">
        <v>625617.06351337826</v>
      </c>
      <c r="K346" s="76">
        <v>3</v>
      </c>
      <c r="L346" s="76" t="s">
        <v>2717</v>
      </c>
    </row>
    <row r="347" spans="1:12" ht="75" customHeight="1" x14ac:dyDescent="0.3">
      <c r="A347" s="70">
        <f t="shared" si="5"/>
        <v>340</v>
      </c>
      <c r="B347" s="4" t="s">
        <v>388</v>
      </c>
      <c r="C347" s="20" t="s">
        <v>747</v>
      </c>
      <c r="D347" s="72" t="s">
        <v>2146</v>
      </c>
      <c r="E347" s="19" t="s">
        <v>231</v>
      </c>
      <c r="F347" s="19" t="s">
        <v>748</v>
      </c>
      <c r="G347" s="85" t="s">
        <v>749</v>
      </c>
      <c r="H347" s="80"/>
      <c r="I347" s="81">
        <v>550814</v>
      </c>
      <c r="J347" s="75">
        <v>588066.12766125938</v>
      </c>
      <c r="K347" s="76">
        <v>1</v>
      </c>
      <c r="L347" s="76" t="s">
        <v>2717</v>
      </c>
    </row>
    <row r="348" spans="1:12" ht="75" customHeight="1" x14ac:dyDescent="0.3">
      <c r="A348" s="70">
        <f t="shared" si="5"/>
        <v>341</v>
      </c>
      <c r="B348" s="4" t="s">
        <v>388</v>
      </c>
      <c r="C348" s="20" t="s">
        <v>747</v>
      </c>
      <c r="D348" s="72" t="s">
        <v>2146</v>
      </c>
      <c r="E348" s="19" t="s">
        <v>231</v>
      </c>
      <c r="F348" s="19" t="s">
        <v>750</v>
      </c>
      <c r="G348" s="85" t="s">
        <v>751</v>
      </c>
      <c r="H348" s="80"/>
      <c r="I348" s="81">
        <v>588144</v>
      </c>
      <c r="J348" s="75">
        <v>628124.63100311905</v>
      </c>
      <c r="K348" s="76">
        <v>2</v>
      </c>
      <c r="L348" s="87" t="s">
        <v>2717</v>
      </c>
    </row>
    <row r="349" spans="1:12" ht="75" customHeight="1" x14ac:dyDescent="0.3">
      <c r="A349" s="70">
        <f t="shared" si="5"/>
        <v>342</v>
      </c>
      <c r="B349" s="4" t="s">
        <v>388</v>
      </c>
      <c r="C349" s="20" t="s">
        <v>747</v>
      </c>
      <c r="D349" s="72" t="s">
        <v>2146</v>
      </c>
      <c r="E349" s="19" t="s">
        <v>231</v>
      </c>
      <c r="F349" s="19" t="s">
        <v>752</v>
      </c>
      <c r="G349" s="85" t="s">
        <v>753</v>
      </c>
      <c r="H349" s="80"/>
      <c r="I349" s="81">
        <v>622923</v>
      </c>
      <c r="J349" s="75">
        <v>664087.57336215081</v>
      </c>
      <c r="K349" s="76">
        <v>3</v>
      </c>
      <c r="L349" s="76" t="s">
        <v>2717</v>
      </c>
    </row>
    <row r="350" spans="1:12" ht="75" customHeight="1" x14ac:dyDescent="0.3">
      <c r="A350" s="70">
        <f t="shared" si="5"/>
        <v>343</v>
      </c>
      <c r="B350" s="4" t="s">
        <v>388</v>
      </c>
      <c r="C350" s="20" t="s">
        <v>747</v>
      </c>
      <c r="D350" s="82" t="s">
        <v>674</v>
      </c>
      <c r="E350" s="14" t="s">
        <v>675</v>
      </c>
      <c r="F350" s="19" t="s">
        <v>754</v>
      </c>
      <c r="G350" s="88" t="s">
        <v>755</v>
      </c>
      <c r="H350" s="103"/>
      <c r="I350" s="99">
        <v>651470.88923420815</v>
      </c>
      <c r="J350" s="75">
        <v>669462.18344259704</v>
      </c>
      <c r="K350" s="76">
        <v>4</v>
      </c>
      <c r="L350" s="76" t="s">
        <v>2717</v>
      </c>
    </row>
    <row r="351" spans="1:12" ht="75" customHeight="1" x14ac:dyDescent="0.3">
      <c r="A351" s="70">
        <f t="shared" si="5"/>
        <v>344</v>
      </c>
      <c r="B351" s="4" t="s">
        <v>388</v>
      </c>
      <c r="C351" s="20" t="s">
        <v>747</v>
      </c>
      <c r="D351" s="82" t="s">
        <v>674</v>
      </c>
      <c r="E351" s="14" t="s">
        <v>675</v>
      </c>
      <c r="F351" s="19" t="s">
        <v>756</v>
      </c>
      <c r="G351" s="88" t="s">
        <v>757</v>
      </c>
      <c r="H351" s="103"/>
      <c r="I351" s="99">
        <v>692286.55643420829</v>
      </c>
      <c r="J351" s="75">
        <v>711592.00223241036</v>
      </c>
      <c r="K351" s="76">
        <v>5</v>
      </c>
      <c r="L351" s="76" t="s">
        <v>2717</v>
      </c>
    </row>
    <row r="352" spans="1:12" ht="75" customHeight="1" x14ac:dyDescent="0.3">
      <c r="A352" s="70">
        <f t="shared" si="5"/>
        <v>345</v>
      </c>
      <c r="B352" s="4" t="s">
        <v>388</v>
      </c>
      <c r="C352" s="20" t="s">
        <v>747</v>
      </c>
      <c r="D352" s="72" t="s">
        <v>2146</v>
      </c>
      <c r="E352" s="19" t="s">
        <v>231</v>
      </c>
      <c r="F352" s="19" t="s">
        <v>758</v>
      </c>
      <c r="G352" s="85" t="s">
        <v>759</v>
      </c>
      <c r="H352" s="80"/>
      <c r="I352" s="81">
        <v>694569</v>
      </c>
      <c r="J352" s="75">
        <v>744611.50426927814</v>
      </c>
      <c r="K352" s="76">
        <v>6</v>
      </c>
      <c r="L352" s="87" t="s">
        <v>2717</v>
      </c>
    </row>
    <row r="353" spans="1:12" ht="75" customHeight="1" x14ac:dyDescent="0.3">
      <c r="A353" s="70">
        <f t="shared" si="5"/>
        <v>346</v>
      </c>
      <c r="B353" s="4" t="s">
        <v>389</v>
      </c>
      <c r="C353" s="20" t="s">
        <v>922</v>
      </c>
      <c r="D353" s="72" t="s">
        <v>2146</v>
      </c>
      <c r="E353" s="19" t="s">
        <v>231</v>
      </c>
      <c r="F353" s="19" t="s">
        <v>923</v>
      </c>
      <c r="G353" s="85" t="s">
        <v>924</v>
      </c>
      <c r="H353" s="80"/>
      <c r="I353" s="81">
        <v>615426</v>
      </c>
      <c r="J353" s="75">
        <v>655384.91588752484</v>
      </c>
      <c r="K353" s="76">
        <v>1</v>
      </c>
      <c r="L353" s="87" t="s">
        <v>2717</v>
      </c>
    </row>
    <row r="354" spans="1:12" ht="75" customHeight="1" x14ac:dyDescent="0.3">
      <c r="A354" s="70">
        <f t="shared" si="5"/>
        <v>347</v>
      </c>
      <c r="B354" s="4" t="s">
        <v>389</v>
      </c>
      <c r="C354" s="20" t="s">
        <v>922</v>
      </c>
      <c r="D354" s="82" t="s">
        <v>674</v>
      </c>
      <c r="E354" s="14" t="s">
        <v>675</v>
      </c>
      <c r="F354" s="19" t="s">
        <v>925</v>
      </c>
      <c r="G354" s="88" t="s">
        <v>926</v>
      </c>
      <c r="H354" s="103"/>
      <c r="I354" s="99">
        <v>616850.45723420824</v>
      </c>
      <c r="J354" s="75">
        <v>634108.91238244262</v>
      </c>
      <c r="K354" s="76">
        <v>2</v>
      </c>
      <c r="L354" s="76" t="s">
        <v>2717</v>
      </c>
    </row>
    <row r="355" spans="1:12" ht="75" customHeight="1" x14ac:dyDescent="0.3">
      <c r="A355" s="70">
        <f t="shared" si="5"/>
        <v>348</v>
      </c>
      <c r="B355" s="4" t="s">
        <v>389</v>
      </c>
      <c r="C355" s="20" t="s">
        <v>922</v>
      </c>
      <c r="D355" s="72" t="s">
        <v>2146</v>
      </c>
      <c r="E355" s="19" t="s">
        <v>231</v>
      </c>
      <c r="F355" s="19" t="s">
        <v>929</v>
      </c>
      <c r="G355" s="85" t="s">
        <v>930</v>
      </c>
      <c r="H355" s="80"/>
      <c r="I355" s="81">
        <v>631888</v>
      </c>
      <c r="J355" s="75">
        <v>672907.51153303846</v>
      </c>
      <c r="K355" s="76">
        <v>3</v>
      </c>
      <c r="L355" s="76" t="s">
        <v>2717</v>
      </c>
    </row>
    <row r="356" spans="1:12" ht="75" customHeight="1" x14ac:dyDescent="0.3">
      <c r="A356" s="70">
        <f t="shared" si="5"/>
        <v>349</v>
      </c>
      <c r="B356" s="4" t="s">
        <v>389</v>
      </c>
      <c r="C356" s="20" t="s">
        <v>922</v>
      </c>
      <c r="D356" s="82" t="s">
        <v>674</v>
      </c>
      <c r="E356" s="14" t="s">
        <v>675</v>
      </c>
      <c r="F356" s="19" t="s">
        <v>931</v>
      </c>
      <c r="G356" s="88" t="s">
        <v>932</v>
      </c>
      <c r="H356" s="103"/>
      <c r="I356" s="99">
        <v>633522.92843420815</v>
      </c>
      <c r="J356" s="75">
        <v>651432.50949151558</v>
      </c>
      <c r="K356" s="76">
        <v>4</v>
      </c>
      <c r="L356" s="87" t="s">
        <v>2717</v>
      </c>
    </row>
    <row r="357" spans="1:12" ht="75" customHeight="1" x14ac:dyDescent="0.3">
      <c r="A357" s="70">
        <f t="shared" si="5"/>
        <v>350</v>
      </c>
      <c r="B357" s="4" t="s">
        <v>389</v>
      </c>
      <c r="C357" s="20" t="s">
        <v>922</v>
      </c>
      <c r="D357" s="72" t="s">
        <v>2146</v>
      </c>
      <c r="E357" s="19" t="s">
        <v>231</v>
      </c>
      <c r="F357" s="19" t="s">
        <v>935</v>
      </c>
      <c r="G357" s="85" t="s">
        <v>936</v>
      </c>
      <c r="H357" s="80"/>
      <c r="I357" s="81">
        <v>659480</v>
      </c>
      <c r="J357" s="75">
        <v>700771.05729604303</v>
      </c>
      <c r="K357" s="76">
        <v>5</v>
      </c>
      <c r="L357" s="76" t="s">
        <v>2717</v>
      </c>
    </row>
    <row r="358" spans="1:12" ht="75" customHeight="1" x14ac:dyDescent="0.3">
      <c r="A358" s="70">
        <f t="shared" si="5"/>
        <v>351</v>
      </c>
      <c r="B358" s="4" t="s">
        <v>389</v>
      </c>
      <c r="C358" s="20" t="s">
        <v>922</v>
      </c>
      <c r="D358" s="82" t="s">
        <v>674</v>
      </c>
      <c r="E358" s="14" t="s">
        <v>675</v>
      </c>
      <c r="F358" s="19" t="s">
        <v>937</v>
      </c>
      <c r="G358" s="88" t="s">
        <v>938</v>
      </c>
      <c r="H358" s="103"/>
      <c r="I358" s="99">
        <v>702490.47323420807</v>
      </c>
      <c r="J358" s="75">
        <v>722220.1602700022</v>
      </c>
      <c r="K358" s="76">
        <v>6</v>
      </c>
      <c r="L358" s="87" t="s">
        <v>2717</v>
      </c>
    </row>
    <row r="359" spans="1:12" ht="75" customHeight="1" x14ac:dyDescent="0.3">
      <c r="A359" s="70">
        <f t="shared" si="5"/>
        <v>352</v>
      </c>
      <c r="B359" s="4" t="s">
        <v>389</v>
      </c>
      <c r="C359" s="20" t="s">
        <v>922</v>
      </c>
      <c r="D359" s="72" t="s">
        <v>2146</v>
      </c>
      <c r="E359" s="19" t="s">
        <v>231</v>
      </c>
      <c r="F359" s="19" t="s">
        <v>939</v>
      </c>
      <c r="G359" s="85" t="s">
        <v>940</v>
      </c>
      <c r="H359" s="80"/>
      <c r="I359" s="81">
        <v>705929</v>
      </c>
      <c r="J359" s="75">
        <v>756784.7327072717</v>
      </c>
      <c r="K359" s="76">
        <v>7</v>
      </c>
      <c r="L359" s="87" t="s">
        <v>2717</v>
      </c>
    </row>
    <row r="360" spans="1:12" ht="75" customHeight="1" x14ac:dyDescent="0.3">
      <c r="A360" s="70">
        <f t="shared" si="5"/>
        <v>353</v>
      </c>
      <c r="B360" s="4" t="s">
        <v>389</v>
      </c>
      <c r="C360" s="20" t="s">
        <v>922</v>
      </c>
      <c r="D360" s="72" t="s">
        <v>2146</v>
      </c>
      <c r="E360" s="19" t="s">
        <v>231</v>
      </c>
      <c r="F360" s="19" t="s">
        <v>941</v>
      </c>
      <c r="G360" s="85" t="s">
        <v>942</v>
      </c>
      <c r="H360" s="80"/>
      <c r="I360" s="81">
        <v>733521</v>
      </c>
      <c r="J360" s="75">
        <v>784931.86831448285</v>
      </c>
      <c r="K360" s="76">
        <v>8</v>
      </c>
      <c r="L360" s="87" t="s">
        <v>2716</v>
      </c>
    </row>
    <row r="361" spans="1:12" ht="75" customHeight="1" x14ac:dyDescent="0.3">
      <c r="A361" s="70">
        <f t="shared" si="5"/>
        <v>354</v>
      </c>
      <c r="B361" s="4" t="s">
        <v>389</v>
      </c>
      <c r="C361" s="20" t="s">
        <v>922</v>
      </c>
      <c r="D361" s="82" t="s">
        <v>674</v>
      </c>
      <c r="E361" s="14" t="s">
        <v>675</v>
      </c>
      <c r="F361" s="19" t="s">
        <v>943</v>
      </c>
      <c r="G361" s="88" t="s">
        <v>944</v>
      </c>
      <c r="H361" s="103"/>
      <c r="I361" s="99">
        <v>743215.03403420816</v>
      </c>
      <c r="J361" s="75">
        <v>764138.52664143033</v>
      </c>
      <c r="K361" s="76">
        <v>9</v>
      </c>
      <c r="L361" s="87" t="s">
        <v>2716</v>
      </c>
    </row>
    <row r="362" spans="1:12" ht="75" customHeight="1" x14ac:dyDescent="0.3">
      <c r="A362" s="70">
        <f t="shared" si="5"/>
        <v>355</v>
      </c>
      <c r="B362" s="4" t="s">
        <v>389</v>
      </c>
      <c r="C362" s="20" t="s">
        <v>922</v>
      </c>
      <c r="D362" s="82" t="s">
        <v>690</v>
      </c>
      <c r="E362" s="14" t="s">
        <v>691</v>
      </c>
      <c r="F362" s="19" t="s">
        <v>945</v>
      </c>
      <c r="G362" s="88" t="s">
        <v>946</v>
      </c>
      <c r="H362" s="23"/>
      <c r="I362" s="29">
        <v>887755.69499999995</v>
      </c>
      <c r="J362" s="75">
        <v>912735.21770011634</v>
      </c>
      <c r="K362" s="76">
        <v>10</v>
      </c>
      <c r="L362" s="87" t="s">
        <v>2716</v>
      </c>
    </row>
    <row r="363" spans="1:12" ht="75" customHeight="1" x14ac:dyDescent="0.3">
      <c r="A363" s="70">
        <f t="shared" si="5"/>
        <v>356</v>
      </c>
      <c r="B363" s="4" t="s">
        <v>389</v>
      </c>
      <c r="C363" s="20" t="s">
        <v>922</v>
      </c>
      <c r="D363" s="72" t="s">
        <v>273</v>
      </c>
      <c r="E363" s="19" t="s">
        <v>726</v>
      </c>
      <c r="F363" s="85" t="s">
        <v>951</v>
      </c>
      <c r="G363" s="85" t="s">
        <v>952</v>
      </c>
      <c r="H363" s="82"/>
      <c r="I363" s="99">
        <v>925217.82</v>
      </c>
      <c r="J363" s="75">
        <v>949568.96541457821</v>
      </c>
      <c r="K363" s="76">
        <v>11</v>
      </c>
      <c r="L363" s="87" t="s">
        <v>2716</v>
      </c>
    </row>
    <row r="364" spans="1:12" ht="75" customHeight="1" x14ac:dyDescent="0.3">
      <c r="A364" s="70">
        <f t="shared" si="5"/>
        <v>357</v>
      </c>
      <c r="B364" s="4" t="s">
        <v>389</v>
      </c>
      <c r="C364" s="20" t="s">
        <v>922</v>
      </c>
      <c r="D364" s="72" t="s">
        <v>273</v>
      </c>
      <c r="E364" s="19" t="s">
        <v>726</v>
      </c>
      <c r="F364" s="85" t="s">
        <v>953</v>
      </c>
      <c r="G364" s="85" t="s">
        <v>954</v>
      </c>
      <c r="H364" s="82"/>
      <c r="I364" s="99">
        <v>1010592.9</v>
      </c>
      <c r="J364" s="75">
        <v>1039114.7154801362</v>
      </c>
      <c r="K364" s="76">
        <v>12</v>
      </c>
      <c r="L364" s="76" t="s">
        <v>2716</v>
      </c>
    </row>
    <row r="365" spans="1:12" ht="75" customHeight="1" x14ac:dyDescent="0.3">
      <c r="A365" s="70">
        <f t="shared" si="5"/>
        <v>358</v>
      </c>
      <c r="B365" s="4" t="s">
        <v>389</v>
      </c>
      <c r="C365" s="20" t="s">
        <v>922</v>
      </c>
      <c r="D365" s="72" t="s">
        <v>273</v>
      </c>
      <c r="E365" s="19" t="s">
        <v>726</v>
      </c>
      <c r="F365" s="85" t="s">
        <v>955</v>
      </c>
      <c r="G365" s="85" t="s">
        <v>956</v>
      </c>
      <c r="H365" s="82"/>
      <c r="I365" s="99">
        <v>1061676.54</v>
      </c>
      <c r="J365" s="75">
        <v>1092985.6014417789</v>
      </c>
      <c r="K365" s="76">
        <v>13</v>
      </c>
      <c r="L365" s="87" t="s">
        <v>2716</v>
      </c>
    </row>
    <row r="366" spans="1:12" ht="75" customHeight="1" x14ac:dyDescent="0.3">
      <c r="A366" s="70">
        <f t="shared" si="5"/>
        <v>359</v>
      </c>
      <c r="B366" s="4" t="s">
        <v>947</v>
      </c>
      <c r="C366" s="20" t="s">
        <v>948</v>
      </c>
      <c r="D366" s="82" t="s">
        <v>690</v>
      </c>
      <c r="E366" s="14" t="s">
        <v>691</v>
      </c>
      <c r="F366" s="19" t="s">
        <v>949</v>
      </c>
      <c r="G366" s="88" t="s">
        <v>950</v>
      </c>
      <c r="H366" s="23"/>
      <c r="I366" s="29">
        <v>1015860.6449999999</v>
      </c>
      <c r="J366" s="75">
        <v>1069098.5658258409</v>
      </c>
      <c r="K366" s="76">
        <v>1</v>
      </c>
      <c r="L366" s="87" t="s">
        <v>2716</v>
      </c>
    </row>
    <row r="367" spans="1:12" ht="75" customHeight="1" x14ac:dyDescent="0.3">
      <c r="A367" s="70">
        <f t="shared" si="5"/>
        <v>360</v>
      </c>
      <c r="B367" s="4" t="s">
        <v>920</v>
      </c>
      <c r="C367" s="20" t="s">
        <v>921</v>
      </c>
      <c r="D367" s="72" t="s">
        <v>2146</v>
      </c>
      <c r="E367" s="19" t="s">
        <v>231</v>
      </c>
      <c r="F367" s="19" t="s">
        <v>927</v>
      </c>
      <c r="G367" s="85" t="s">
        <v>928</v>
      </c>
      <c r="H367" s="80"/>
      <c r="I367" s="81">
        <v>622838.36</v>
      </c>
      <c r="J367" s="75">
        <v>622838.36</v>
      </c>
      <c r="K367" s="76">
        <v>1</v>
      </c>
      <c r="L367" s="87" t="s">
        <v>2717</v>
      </c>
    </row>
    <row r="368" spans="1:12" ht="75" customHeight="1" x14ac:dyDescent="0.3">
      <c r="A368" s="70">
        <f t="shared" si="5"/>
        <v>361</v>
      </c>
      <c r="B368" s="4" t="s">
        <v>920</v>
      </c>
      <c r="C368" s="20" t="s">
        <v>921</v>
      </c>
      <c r="D368" s="72" t="s">
        <v>2146</v>
      </c>
      <c r="E368" s="19" t="s">
        <v>231</v>
      </c>
      <c r="F368" s="19" t="s">
        <v>933</v>
      </c>
      <c r="G368" s="85" t="s">
        <v>934</v>
      </c>
      <c r="H368" s="80"/>
      <c r="I368" s="81">
        <v>659171</v>
      </c>
      <c r="J368" s="75">
        <v>703108.93520930037</v>
      </c>
      <c r="K368" s="76">
        <v>2</v>
      </c>
      <c r="L368" s="87" t="s">
        <v>2717</v>
      </c>
    </row>
    <row r="369" spans="1:12" ht="75" customHeight="1" x14ac:dyDescent="0.3">
      <c r="A369" s="70">
        <f t="shared" si="5"/>
        <v>362</v>
      </c>
      <c r="B369" s="4" t="s">
        <v>390</v>
      </c>
      <c r="C369" s="20" t="s">
        <v>992</v>
      </c>
      <c r="D369" s="72" t="s">
        <v>2146</v>
      </c>
      <c r="E369" s="19" t="s">
        <v>231</v>
      </c>
      <c r="F369" s="19" t="s">
        <v>993</v>
      </c>
      <c r="G369" s="85" t="s">
        <v>994</v>
      </c>
      <c r="H369" s="80"/>
      <c r="I369" s="81">
        <v>584060.16000000003</v>
      </c>
      <c r="J369" s="75">
        <v>584060.16000000003</v>
      </c>
      <c r="K369" s="76">
        <v>1</v>
      </c>
      <c r="L369" s="76" t="s">
        <v>2716</v>
      </c>
    </row>
    <row r="370" spans="1:12" ht="75" customHeight="1" x14ac:dyDescent="0.3">
      <c r="A370" s="70">
        <f t="shared" si="5"/>
        <v>363</v>
      </c>
      <c r="B370" s="4" t="s">
        <v>390</v>
      </c>
      <c r="C370" s="20" t="s">
        <v>992</v>
      </c>
      <c r="D370" s="72" t="s">
        <v>2146</v>
      </c>
      <c r="E370" s="19" t="s">
        <v>231</v>
      </c>
      <c r="F370" s="19" t="s">
        <v>995</v>
      </c>
      <c r="G370" s="85" t="s">
        <v>996</v>
      </c>
      <c r="H370" s="80"/>
      <c r="I370" s="81">
        <v>652638</v>
      </c>
      <c r="J370" s="75">
        <v>652637.99999999988</v>
      </c>
      <c r="K370" s="76">
        <v>2</v>
      </c>
      <c r="L370" s="87" t="s">
        <v>2716</v>
      </c>
    </row>
    <row r="371" spans="1:12" ht="75" customHeight="1" x14ac:dyDescent="0.3">
      <c r="A371" s="70">
        <f t="shared" si="5"/>
        <v>364</v>
      </c>
      <c r="B371" s="4" t="s">
        <v>997</v>
      </c>
      <c r="C371" s="20" t="s">
        <v>998</v>
      </c>
      <c r="D371" s="72" t="s">
        <v>2146</v>
      </c>
      <c r="E371" s="19" t="s">
        <v>231</v>
      </c>
      <c r="F371" s="19" t="s">
        <v>999</v>
      </c>
      <c r="G371" s="85" t="s">
        <v>1000</v>
      </c>
      <c r="H371" s="80"/>
      <c r="I371" s="81">
        <v>667344.36</v>
      </c>
      <c r="J371" s="75">
        <v>667344.36</v>
      </c>
      <c r="K371" s="76">
        <v>1</v>
      </c>
      <c r="L371" s="76" t="s">
        <v>2716</v>
      </c>
    </row>
    <row r="372" spans="1:12" ht="75" customHeight="1" x14ac:dyDescent="0.3">
      <c r="A372" s="70">
        <f t="shared" si="5"/>
        <v>365</v>
      </c>
      <c r="B372" s="4" t="s">
        <v>997</v>
      </c>
      <c r="C372" s="20" t="s">
        <v>998</v>
      </c>
      <c r="D372" s="72" t="s">
        <v>2146</v>
      </c>
      <c r="E372" s="19" t="s">
        <v>231</v>
      </c>
      <c r="F372" s="19" t="s">
        <v>1001</v>
      </c>
      <c r="G372" s="85" t="s">
        <v>1002</v>
      </c>
      <c r="H372" s="80"/>
      <c r="I372" s="81">
        <v>731355.8</v>
      </c>
      <c r="J372" s="75">
        <v>731355.8</v>
      </c>
      <c r="K372" s="76">
        <v>2</v>
      </c>
      <c r="L372" s="76" t="s">
        <v>2716</v>
      </c>
    </row>
    <row r="373" spans="1:12" ht="75" customHeight="1" x14ac:dyDescent="0.3">
      <c r="A373" s="70">
        <f t="shared" si="5"/>
        <v>366</v>
      </c>
      <c r="B373" s="87" t="s">
        <v>391</v>
      </c>
      <c r="C373" s="83" t="s">
        <v>2139</v>
      </c>
      <c r="D373" s="72" t="s">
        <v>273</v>
      </c>
      <c r="E373" s="19" t="s">
        <v>726</v>
      </c>
      <c r="F373" s="85" t="s">
        <v>2140</v>
      </c>
      <c r="G373" s="85" t="s">
        <v>2141</v>
      </c>
      <c r="H373" s="72" t="s">
        <v>78</v>
      </c>
      <c r="I373" s="105">
        <v>427606.92</v>
      </c>
      <c r="J373" s="75">
        <v>481981.89702935208</v>
      </c>
      <c r="K373" s="76">
        <v>1</v>
      </c>
      <c r="L373" s="76" t="s">
        <v>2716</v>
      </c>
    </row>
    <row r="374" spans="1:12" ht="75" customHeight="1" x14ac:dyDescent="0.3">
      <c r="A374" s="70">
        <f t="shared" si="5"/>
        <v>367</v>
      </c>
      <c r="B374" s="87" t="s">
        <v>391</v>
      </c>
      <c r="C374" s="83" t="s">
        <v>2139</v>
      </c>
      <c r="D374" s="72" t="s">
        <v>2142</v>
      </c>
      <c r="E374" s="19" t="s">
        <v>2143</v>
      </c>
      <c r="F374" s="19" t="s">
        <v>2144</v>
      </c>
      <c r="G374" s="85" t="s">
        <v>2145</v>
      </c>
      <c r="H374" s="72" t="s">
        <v>78</v>
      </c>
      <c r="I374" s="46">
        <v>449687.54</v>
      </c>
      <c r="J374" s="75">
        <v>462091.97492169647</v>
      </c>
      <c r="K374" s="76">
        <v>2</v>
      </c>
      <c r="L374" s="76" t="s">
        <v>2716</v>
      </c>
    </row>
    <row r="375" spans="1:12" ht="75" customHeight="1" x14ac:dyDescent="0.3">
      <c r="A375" s="70">
        <f t="shared" si="5"/>
        <v>368</v>
      </c>
      <c r="B375" s="87" t="s">
        <v>391</v>
      </c>
      <c r="C375" s="71" t="s">
        <v>2139</v>
      </c>
      <c r="D375" s="72" t="s">
        <v>2146</v>
      </c>
      <c r="E375" s="19" t="s">
        <v>1621</v>
      </c>
      <c r="F375" s="19" t="s">
        <v>2147</v>
      </c>
      <c r="G375" s="85" t="s">
        <v>2148</v>
      </c>
      <c r="H375" s="87" t="s">
        <v>2149</v>
      </c>
      <c r="I375" s="105">
        <v>452618.15</v>
      </c>
      <c r="J375" s="75">
        <v>506024.80961033073</v>
      </c>
      <c r="K375" s="76">
        <v>3</v>
      </c>
      <c r="L375" s="76" t="s">
        <v>2716</v>
      </c>
    </row>
    <row r="376" spans="1:12" ht="75" customHeight="1" x14ac:dyDescent="0.3">
      <c r="A376" s="70">
        <f t="shared" si="5"/>
        <v>369</v>
      </c>
      <c r="B376" s="87" t="s">
        <v>392</v>
      </c>
      <c r="C376" s="83" t="s">
        <v>2150</v>
      </c>
      <c r="D376" s="72" t="s">
        <v>273</v>
      </c>
      <c r="E376" s="19" t="s">
        <v>726</v>
      </c>
      <c r="F376" s="85" t="s">
        <v>2151</v>
      </c>
      <c r="G376" s="85" t="s">
        <v>2152</v>
      </c>
      <c r="H376" s="72" t="s">
        <v>78</v>
      </c>
      <c r="I376" s="105">
        <v>505510.83</v>
      </c>
      <c r="J376" s="75">
        <v>570074.71815955697</v>
      </c>
      <c r="K376" s="76">
        <v>1</v>
      </c>
      <c r="L376" s="76" t="s">
        <v>2716</v>
      </c>
    </row>
    <row r="377" spans="1:12" ht="75" customHeight="1" x14ac:dyDescent="0.3">
      <c r="A377" s="70">
        <f t="shared" si="5"/>
        <v>370</v>
      </c>
      <c r="B377" s="87" t="s">
        <v>392</v>
      </c>
      <c r="C377" s="83" t="s">
        <v>2150</v>
      </c>
      <c r="D377" s="72" t="s">
        <v>2142</v>
      </c>
      <c r="E377" s="19" t="s">
        <v>2143</v>
      </c>
      <c r="F377" s="19" t="s">
        <v>2153</v>
      </c>
      <c r="G377" s="85" t="s">
        <v>2154</v>
      </c>
      <c r="H377" s="72" t="s">
        <v>78</v>
      </c>
      <c r="I377" s="46">
        <v>574234.68999999994</v>
      </c>
      <c r="J377" s="75">
        <v>591650.55423585337</v>
      </c>
      <c r="K377" s="76">
        <v>2</v>
      </c>
      <c r="L377" s="76" t="s">
        <v>2716</v>
      </c>
    </row>
    <row r="378" spans="1:12" ht="75" customHeight="1" x14ac:dyDescent="0.3">
      <c r="A378" s="70">
        <f t="shared" si="5"/>
        <v>371</v>
      </c>
      <c r="B378" s="87" t="s">
        <v>392</v>
      </c>
      <c r="C378" s="83" t="s">
        <v>2150</v>
      </c>
      <c r="D378" s="72" t="s">
        <v>273</v>
      </c>
      <c r="E378" s="19" t="s">
        <v>726</v>
      </c>
      <c r="F378" s="85" t="s">
        <v>2155</v>
      </c>
      <c r="G378" s="85" t="s">
        <v>2156</v>
      </c>
      <c r="H378" s="72" t="s">
        <v>78</v>
      </c>
      <c r="I378" s="105">
        <v>644707.43999999994</v>
      </c>
      <c r="J378" s="75">
        <v>727994.78661837929</v>
      </c>
      <c r="K378" s="76">
        <v>3</v>
      </c>
      <c r="L378" s="76" t="s">
        <v>2716</v>
      </c>
    </row>
    <row r="379" spans="1:12" ht="75" customHeight="1" x14ac:dyDescent="0.3">
      <c r="A379" s="70">
        <f t="shared" si="5"/>
        <v>372</v>
      </c>
      <c r="B379" s="87" t="s">
        <v>393</v>
      </c>
      <c r="C379" s="72" t="s">
        <v>2157</v>
      </c>
      <c r="D379" s="82" t="s">
        <v>1484</v>
      </c>
      <c r="E379" s="19" t="s">
        <v>1616</v>
      </c>
      <c r="F379" s="19" t="s">
        <v>2162</v>
      </c>
      <c r="G379" s="85" t="s">
        <v>78</v>
      </c>
      <c r="H379" s="72" t="s">
        <v>2163</v>
      </c>
      <c r="I379" s="105">
        <v>413632</v>
      </c>
      <c r="J379" s="75">
        <v>428231.92192510696</v>
      </c>
      <c r="K379" s="76">
        <v>1</v>
      </c>
      <c r="L379" s="76" t="s">
        <v>2716</v>
      </c>
    </row>
    <row r="380" spans="1:12" ht="75" customHeight="1" x14ac:dyDescent="0.3">
      <c r="A380" s="70">
        <f t="shared" si="5"/>
        <v>373</v>
      </c>
      <c r="B380" s="87" t="s">
        <v>393</v>
      </c>
      <c r="C380" s="83" t="s">
        <v>2157</v>
      </c>
      <c r="D380" s="72" t="s">
        <v>2142</v>
      </c>
      <c r="E380" s="19" t="s">
        <v>2143</v>
      </c>
      <c r="F380" s="19" t="s">
        <v>2164</v>
      </c>
      <c r="G380" s="85" t="s">
        <v>2165</v>
      </c>
      <c r="H380" s="72" t="s">
        <v>2166</v>
      </c>
      <c r="I380" s="46">
        <v>471456.69</v>
      </c>
      <c r="J380" s="75">
        <v>484439.31053438119</v>
      </c>
      <c r="K380" s="76">
        <v>2</v>
      </c>
      <c r="L380" s="76" t="s">
        <v>2716</v>
      </c>
    </row>
    <row r="381" spans="1:12" ht="75" customHeight="1" x14ac:dyDescent="0.3">
      <c r="A381" s="70">
        <f t="shared" si="5"/>
        <v>374</v>
      </c>
      <c r="B381" s="87" t="s">
        <v>393</v>
      </c>
      <c r="C381" s="83" t="s">
        <v>2157</v>
      </c>
      <c r="D381" s="72" t="s">
        <v>2142</v>
      </c>
      <c r="E381" s="19" t="s">
        <v>2143</v>
      </c>
      <c r="F381" s="19" t="s">
        <v>2167</v>
      </c>
      <c r="G381" s="85" t="s">
        <v>2168</v>
      </c>
      <c r="H381" s="72" t="s">
        <v>2166</v>
      </c>
      <c r="I381" s="46">
        <v>492777.61</v>
      </c>
      <c r="J381" s="75">
        <v>506650.45418823604</v>
      </c>
      <c r="K381" s="76">
        <v>3</v>
      </c>
      <c r="L381" s="76" t="s">
        <v>2716</v>
      </c>
    </row>
    <row r="382" spans="1:12" ht="75" customHeight="1" x14ac:dyDescent="0.3">
      <c r="A382" s="70">
        <f t="shared" si="5"/>
        <v>375</v>
      </c>
      <c r="B382" s="87" t="s">
        <v>393</v>
      </c>
      <c r="C382" s="71" t="s">
        <v>2157</v>
      </c>
      <c r="D382" s="72" t="s">
        <v>2146</v>
      </c>
      <c r="E382" s="19" t="s">
        <v>1621</v>
      </c>
      <c r="F382" s="19" t="s">
        <v>2170</v>
      </c>
      <c r="G382" s="85" t="s">
        <v>2171</v>
      </c>
      <c r="H382" s="87" t="s">
        <v>2149</v>
      </c>
      <c r="I382" s="105">
        <v>575717.6</v>
      </c>
      <c r="J382" s="75">
        <v>596964.79897278035</v>
      </c>
      <c r="K382" s="76">
        <v>4</v>
      </c>
      <c r="L382" s="76" t="s">
        <v>2716</v>
      </c>
    </row>
    <row r="383" spans="1:12" ht="75" customHeight="1" x14ac:dyDescent="0.3">
      <c r="A383" s="70">
        <f t="shared" si="5"/>
        <v>376</v>
      </c>
      <c r="B383" s="87" t="s">
        <v>393</v>
      </c>
      <c r="C383" s="83" t="s">
        <v>2157</v>
      </c>
      <c r="D383" s="72" t="s">
        <v>1627</v>
      </c>
      <c r="E383" s="19" t="s">
        <v>1616</v>
      </c>
      <c r="F383" s="19" t="s">
        <v>2174</v>
      </c>
      <c r="G383" s="19" t="s">
        <v>2175</v>
      </c>
      <c r="H383" s="72" t="s">
        <v>2176</v>
      </c>
      <c r="I383" s="105">
        <v>581382.5</v>
      </c>
      <c r="J383" s="75">
        <v>581382.5</v>
      </c>
      <c r="K383" s="76">
        <v>5</v>
      </c>
      <c r="L383" s="76" t="s">
        <v>2716</v>
      </c>
    </row>
    <row r="384" spans="1:12" ht="75" customHeight="1" x14ac:dyDescent="0.3">
      <c r="A384" s="70">
        <f t="shared" si="5"/>
        <v>377</v>
      </c>
      <c r="B384" s="87" t="s">
        <v>393</v>
      </c>
      <c r="C384" s="71" t="s">
        <v>2157</v>
      </c>
      <c r="D384" s="72" t="s">
        <v>2146</v>
      </c>
      <c r="E384" s="19" t="s">
        <v>1621</v>
      </c>
      <c r="F384" s="19" t="s">
        <v>2172</v>
      </c>
      <c r="G384" s="19" t="s">
        <v>2173</v>
      </c>
      <c r="H384" s="87" t="s">
        <v>2149</v>
      </c>
      <c r="I384" s="105">
        <v>596097.9</v>
      </c>
      <c r="J384" s="75">
        <v>618943.37470649777</v>
      </c>
      <c r="K384" s="76">
        <v>6</v>
      </c>
      <c r="L384" s="76" t="s">
        <v>2716</v>
      </c>
    </row>
    <row r="385" spans="1:12" ht="75" customHeight="1" x14ac:dyDescent="0.3">
      <c r="A385" s="70">
        <f t="shared" si="5"/>
        <v>378</v>
      </c>
      <c r="B385" s="87" t="s">
        <v>394</v>
      </c>
      <c r="C385" s="72" t="s">
        <v>2183</v>
      </c>
      <c r="D385" s="82" t="s">
        <v>1484</v>
      </c>
      <c r="E385" s="19" t="s">
        <v>1616</v>
      </c>
      <c r="F385" s="20" t="s">
        <v>2193</v>
      </c>
      <c r="G385" s="85" t="s">
        <v>78</v>
      </c>
      <c r="H385" s="72" t="s">
        <v>2163</v>
      </c>
      <c r="I385" s="105">
        <v>471500</v>
      </c>
      <c r="J385" s="75">
        <v>488878.67776890419</v>
      </c>
      <c r="K385" s="76">
        <v>1</v>
      </c>
      <c r="L385" s="76" t="s">
        <v>2716</v>
      </c>
    </row>
    <row r="386" spans="1:12" ht="75" customHeight="1" x14ac:dyDescent="0.3">
      <c r="A386" s="70">
        <f t="shared" si="5"/>
        <v>379</v>
      </c>
      <c r="B386" s="87" t="s">
        <v>394</v>
      </c>
      <c r="C386" s="83" t="s">
        <v>2183</v>
      </c>
      <c r="D386" s="72" t="s">
        <v>2142</v>
      </c>
      <c r="E386" s="19" t="s">
        <v>2143</v>
      </c>
      <c r="F386" s="19" t="s">
        <v>2202</v>
      </c>
      <c r="G386" s="85" t="s">
        <v>2203</v>
      </c>
      <c r="H386" s="72" t="s">
        <v>2166</v>
      </c>
      <c r="I386" s="46">
        <v>608093.47</v>
      </c>
      <c r="J386" s="75">
        <v>626334.82828769239</v>
      </c>
      <c r="K386" s="76">
        <v>2</v>
      </c>
      <c r="L386" s="76" t="s">
        <v>2716</v>
      </c>
    </row>
    <row r="387" spans="1:12" ht="75" customHeight="1" x14ac:dyDescent="0.3">
      <c r="A387" s="70">
        <f t="shared" si="5"/>
        <v>380</v>
      </c>
      <c r="B387" s="87" t="s">
        <v>394</v>
      </c>
      <c r="C387" s="83" t="s">
        <v>2183</v>
      </c>
      <c r="D387" s="72" t="s">
        <v>1627</v>
      </c>
      <c r="E387" s="19" t="s">
        <v>1616</v>
      </c>
      <c r="F387" s="19" t="s">
        <v>2206</v>
      </c>
      <c r="G387" s="85" t="s">
        <v>2207</v>
      </c>
      <c r="H387" s="72" t="s">
        <v>2176</v>
      </c>
      <c r="I387" s="105">
        <v>627946</v>
      </c>
      <c r="J387" s="75">
        <v>627946</v>
      </c>
      <c r="K387" s="76">
        <v>3</v>
      </c>
      <c r="L387" s="76" t="s">
        <v>2716</v>
      </c>
    </row>
    <row r="388" spans="1:12" ht="75" customHeight="1" x14ac:dyDescent="0.3">
      <c r="A388" s="70">
        <f t="shared" si="5"/>
        <v>381</v>
      </c>
      <c r="B388" s="87" t="s">
        <v>395</v>
      </c>
      <c r="C388" s="83" t="s">
        <v>2214</v>
      </c>
      <c r="D388" s="72" t="s">
        <v>2126</v>
      </c>
      <c r="E388" s="19" t="s">
        <v>2127</v>
      </c>
      <c r="F388" s="19" t="s">
        <v>2184</v>
      </c>
      <c r="G388" s="85" t="s">
        <v>2129</v>
      </c>
      <c r="H388" s="19" t="s">
        <v>2185</v>
      </c>
      <c r="I388" s="46">
        <v>373175</v>
      </c>
      <c r="J388" s="75">
        <v>373175</v>
      </c>
      <c r="K388" s="76">
        <v>1</v>
      </c>
      <c r="L388" s="76" t="s">
        <v>2716</v>
      </c>
    </row>
    <row r="389" spans="1:12" ht="75" customHeight="1" x14ac:dyDescent="0.3">
      <c r="A389" s="70">
        <f t="shared" si="5"/>
        <v>382</v>
      </c>
      <c r="B389" s="87" t="s">
        <v>395</v>
      </c>
      <c r="C389" s="83" t="s">
        <v>2214</v>
      </c>
      <c r="D389" s="72" t="s">
        <v>2126</v>
      </c>
      <c r="E389" s="19" t="s">
        <v>2127</v>
      </c>
      <c r="F389" s="19" t="s">
        <v>2184</v>
      </c>
      <c r="G389" s="85" t="s">
        <v>2129</v>
      </c>
      <c r="H389" s="19" t="s">
        <v>2130</v>
      </c>
      <c r="I389" s="46">
        <v>377602.49999999994</v>
      </c>
      <c r="J389" s="75">
        <v>377602.49999999988</v>
      </c>
      <c r="K389" s="76">
        <v>2</v>
      </c>
      <c r="L389" s="76" t="s">
        <v>2716</v>
      </c>
    </row>
    <row r="390" spans="1:12" ht="75" customHeight="1" x14ac:dyDescent="0.3">
      <c r="A390" s="70">
        <f t="shared" si="5"/>
        <v>383</v>
      </c>
      <c r="B390" s="87" t="s">
        <v>395</v>
      </c>
      <c r="C390" s="83" t="s">
        <v>2214</v>
      </c>
      <c r="D390" s="72" t="s">
        <v>2126</v>
      </c>
      <c r="E390" s="19" t="s">
        <v>2127</v>
      </c>
      <c r="F390" s="19" t="s">
        <v>2184</v>
      </c>
      <c r="G390" s="85" t="s">
        <v>2129</v>
      </c>
      <c r="H390" s="19" t="s">
        <v>2186</v>
      </c>
      <c r="I390" s="46">
        <v>392149.99999999994</v>
      </c>
      <c r="J390" s="75">
        <v>392149.99999999988</v>
      </c>
      <c r="K390" s="76">
        <v>3</v>
      </c>
      <c r="L390" s="76" t="s">
        <v>2716</v>
      </c>
    </row>
    <row r="391" spans="1:12" ht="75" customHeight="1" x14ac:dyDescent="0.3">
      <c r="A391" s="70">
        <f t="shared" si="5"/>
        <v>384</v>
      </c>
      <c r="B391" s="87" t="s">
        <v>395</v>
      </c>
      <c r="C391" s="83" t="s">
        <v>2214</v>
      </c>
      <c r="D391" s="72" t="s">
        <v>2126</v>
      </c>
      <c r="E391" s="19" t="s">
        <v>2127</v>
      </c>
      <c r="F391" s="19" t="s">
        <v>2184</v>
      </c>
      <c r="G391" s="85" t="s">
        <v>2129</v>
      </c>
      <c r="H391" s="19" t="s">
        <v>2187</v>
      </c>
      <c r="I391" s="46">
        <v>395944.99999999994</v>
      </c>
      <c r="J391" s="75">
        <v>395944.99999999988</v>
      </c>
      <c r="K391" s="76">
        <v>4</v>
      </c>
      <c r="L391" s="76" t="s">
        <v>2716</v>
      </c>
    </row>
    <row r="392" spans="1:12" ht="75" customHeight="1" x14ac:dyDescent="0.3">
      <c r="A392" s="70">
        <f t="shared" si="5"/>
        <v>385</v>
      </c>
      <c r="B392" s="87" t="s">
        <v>395</v>
      </c>
      <c r="C392" s="83" t="s">
        <v>2214</v>
      </c>
      <c r="D392" s="72" t="s">
        <v>2126</v>
      </c>
      <c r="E392" s="19" t="s">
        <v>2127</v>
      </c>
      <c r="F392" s="19" t="s">
        <v>2184</v>
      </c>
      <c r="G392" s="85" t="s">
        <v>2129</v>
      </c>
      <c r="H392" s="19" t="s">
        <v>2131</v>
      </c>
      <c r="I392" s="46">
        <v>402269.99999999994</v>
      </c>
      <c r="J392" s="75">
        <v>402269.99999999988</v>
      </c>
      <c r="K392" s="76">
        <v>5</v>
      </c>
      <c r="L392" s="76" t="s">
        <v>2716</v>
      </c>
    </row>
    <row r="393" spans="1:12" ht="75" customHeight="1" x14ac:dyDescent="0.3">
      <c r="A393" s="70">
        <f t="shared" ref="A393:A456" si="6">ROW(A386)</f>
        <v>386</v>
      </c>
      <c r="B393" s="87" t="s">
        <v>395</v>
      </c>
      <c r="C393" s="83" t="s">
        <v>2214</v>
      </c>
      <c r="D393" s="72" t="s">
        <v>2126</v>
      </c>
      <c r="E393" s="19" t="s">
        <v>2127</v>
      </c>
      <c r="F393" s="19" t="s">
        <v>2184</v>
      </c>
      <c r="G393" s="85" t="s">
        <v>2129</v>
      </c>
      <c r="H393" s="19" t="s">
        <v>2132</v>
      </c>
      <c r="I393" s="46">
        <v>407494.44999999995</v>
      </c>
      <c r="J393" s="75">
        <v>407494.4499999999</v>
      </c>
      <c r="K393" s="76">
        <v>6</v>
      </c>
      <c r="L393" s="76" t="s">
        <v>2716</v>
      </c>
    </row>
    <row r="394" spans="1:12" ht="75" customHeight="1" x14ac:dyDescent="0.3">
      <c r="A394" s="70">
        <f t="shared" si="6"/>
        <v>387</v>
      </c>
      <c r="B394" s="87" t="s">
        <v>395</v>
      </c>
      <c r="C394" s="83" t="s">
        <v>2214</v>
      </c>
      <c r="D394" s="72" t="s">
        <v>2126</v>
      </c>
      <c r="E394" s="19" t="s">
        <v>2127</v>
      </c>
      <c r="F394" s="19" t="s">
        <v>2184</v>
      </c>
      <c r="G394" s="85" t="s">
        <v>2129</v>
      </c>
      <c r="H394" s="19" t="s">
        <v>2189</v>
      </c>
      <c r="I394" s="46">
        <v>408253.44999999995</v>
      </c>
      <c r="J394" s="75">
        <v>408253.44999999995</v>
      </c>
      <c r="K394" s="76">
        <v>7</v>
      </c>
      <c r="L394" s="76" t="s">
        <v>2716</v>
      </c>
    </row>
    <row r="395" spans="1:12" ht="75" customHeight="1" x14ac:dyDescent="0.3">
      <c r="A395" s="70">
        <f t="shared" si="6"/>
        <v>388</v>
      </c>
      <c r="B395" s="87" t="s">
        <v>395</v>
      </c>
      <c r="C395" s="83" t="s">
        <v>2214</v>
      </c>
      <c r="D395" s="72" t="s">
        <v>2126</v>
      </c>
      <c r="E395" s="19" t="s">
        <v>2127</v>
      </c>
      <c r="F395" s="19" t="s">
        <v>2184</v>
      </c>
      <c r="G395" s="85" t="s">
        <v>2129</v>
      </c>
      <c r="H395" s="19" t="s">
        <v>2188</v>
      </c>
      <c r="I395" s="46">
        <v>411883.99999999994</v>
      </c>
      <c r="J395" s="75">
        <v>411883.99999999988</v>
      </c>
      <c r="K395" s="76">
        <v>8</v>
      </c>
      <c r="L395" s="76" t="s">
        <v>2716</v>
      </c>
    </row>
    <row r="396" spans="1:12" ht="75" customHeight="1" x14ac:dyDescent="0.3">
      <c r="A396" s="70">
        <f t="shared" si="6"/>
        <v>389</v>
      </c>
      <c r="B396" s="87" t="s">
        <v>395</v>
      </c>
      <c r="C396" s="83" t="s">
        <v>2214</v>
      </c>
      <c r="D396" s="72" t="s">
        <v>2126</v>
      </c>
      <c r="E396" s="19" t="s">
        <v>2127</v>
      </c>
      <c r="F396" s="19" t="s">
        <v>2184</v>
      </c>
      <c r="G396" s="85" t="s">
        <v>2129</v>
      </c>
      <c r="H396" s="19" t="s">
        <v>2190</v>
      </c>
      <c r="I396" s="46">
        <v>412136.99999999994</v>
      </c>
      <c r="J396" s="75">
        <v>412136.99999999988</v>
      </c>
      <c r="K396" s="76">
        <v>9</v>
      </c>
      <c r="L396" s="76" t="s">
        <v>2716</v>
      </c>
    </row>
    <row r="397" spans="1:12" ht="75" customHeight="1" x14ac:dyDescent="0.3">
      <c r="A397" s="70">
        <f t="shared" si="6"/>
        <v>390</v>
      </c>
      <c r="B397" s="87" t="s">
        <v>395</v>
      </c>
      <c r="C397" s="72" t="s">
        <v>2214</v>
      </c>
      <c r="D397" s="82" t="s">
        <v>1484</v>
      </c>
      <c r="E397" s="19" t="s">
        <v>1616</v>
      </c>
      <c r="F397" s="19" t="s">
        <v>2193</v>
      </c>
      <c r="G397" s="85" t="s">
        <v>78</v>
      </c>
      <c r="H397" s="72" t="s">
        <v>2163</v>
      </c>
      <c r="I397" s="105">
        <v>474375</v>
      </c>
      <c r="J397" s="75">
        <v>491859.64531627554</v>
      </c>
      <c r="K397" s="76">
        <v>10</v>
      </c>
      <c r="L397" s="76" t="s">
        <v>2716</v>
      </c>
    </row>
    <row r="398" spans="1:12" ht="75" customHeight="1" x14ac:dyDescent="0.3">
      <c r="A398" s="70">
        <f t="shared" si="6"/>
        <v>391</v>
      </c>
      <c r="B398" s="87" t="s">
        <v>395</v>
      </c>
      <c r="C398" s="72" t="s">
        <v>2214</v>
      </c>
      <c r="D398" s="82" t="s">
        <v>1484</v>
      </c>
      <c r="E398" s="19" t="s">
        <v>1616</v>
      </c>
      <c r="F398" s="19" t="s">
        <v>2215</v>
      </c>
      <c r="G398" s="85" t="s">
        <v>78</v>
      </c>
      <c r="H398" s="72" t="s">
        <v>2163</v>
      </c>
      <c r="I398" s="105">
        <v>546825</v>
      </c>
      <c r="J398" s="75">
        <v>568144.31022884208</v>
      </c>
      <c r="K398" s="76">
        <v>11</v>
      </c>
      <c r="L398" s="76" t="s">
        <v>2716</v>
      </c>
    </row>
    <row r="399" spans="1:12" ht="75" customHeight="1" x14ac:dyDescent="0.3">
      <c r="A399" s="70">
        <f t="shared" si="6"/>
        <v>392</v>
      </c>
      <c r="B399" s="87" t="s">
        <v>395</v>
      </c>
      <c r="C399" s="83" t="s">
        <v>2214</v>
      </c>
      <c r="D399" s="72" t="s">
        <v>2142</v>
      </c>
      <c r="E399" s="19" t="s">
        <v>2143</v>
      </c>
      <c r="F399" s="19" t="s">
        <v>2197</v>
      </c>
      <c r="G399" s="85" t="s">
        <v>2198</v>
      </c>
      <c r="H399" s="72" t="s">
        <v>2166</v>
      </c>
      <c r="I399" s="46">
        <v>574949.13</v>
      </c>
      <c r="J399" s="75">
        <v>591788.18231271277</v>
      </c>
      <c r="K399" s="76">
        <v>12</v>
      </c>
      <c r="L399" s="76" t="s">
        <v>2716</v>
      </c>
    </row>
    <row r="400" spans="1:12" ht="75" customHeight="1" x14ac:dyDescent="0.3">
      <c r="A400" s="70">
        <f t="shared" si="6"/>
        <v>393</v>
      </c>
      <c r="B400" s="87" t="s">
        <v>395</v>
      </c>
      <c r="C400" s="83" t="s">
        <v>2214</v>
      </c>
      <c r="D400" s="72" t="s">
        <v>2142</v>
      </c>
      <c r="E400" s="19" t="s">
        <v>2143</v>
      </c>
      <c r="F400" s="19" t="s">
        <v>2200</v>
      </c>
      <c r="G400" s="85" t="s">
        <v>2201</v>
      </c>
      <c r="H400" s="72" t="s">
        <v>2166</v>
      </c>
      <c r="I400" s="46">
        <v>582992.92999999993</v>
      </c>
      <c r="J400" s="75">
        <v>600177.90523803665</v>
      </c>
      <c r="K400" s="76">
        <v>13</v>
      </c>
      <c r="L400" s="76" t="s">
        <v>2716</v>
      </c>
    </row>
    <row r="401" spans="1:12" ht="75" customHeight="1" x14ac:dyDescent="0.3">
      <c r="A401" s="70">
        <f t="shared" si="6"/>
        <v>394</v>
      </c>
      <c r="B401" s="87" t="s">
        <v>395</v>
      </c>
      <c r="C401" s="83" t="s">
        <v>2214</v>
      </c>
      <c r="D401" s="72" t="s">
        <v>2142</v>
      </c>
      <c r="E401" s="19" t="s">
        <v>2143</v>
      </c>
      <c r="F401" s="19" t="s">
        <v>2202</v>
      </c>
      <c r="G401" s="85" t="s">
        <v>2203</v>
      </c>
      <c r="H401" s="72" t="s">
        <v>2166</v>
      </c>
      <c r="I401" s="46">
        <v>608093.47</v>
      </c>
      <c r="J401" s="75">
        <v>626334.82828769239</v>
      </c>
      <c r="K401" s="76">
        <v>14</v>
      </c>
      <c r="L401" s="76" t="s">
        <v>2716</v>
      </c>
    </row>
    <row r="402" spans="1:12" ht="75" customHeight="1" x14ac:dyDescent="0.3">
      <c r="A402" s="70">
        <f t="shared" si="6"/>
        <v>395</v>
      </c>
      <c r="B402" s="87" t="s">
        <v>395</v>
      </c>
      <c r="C402" s="71" t="s">
        <v>2214</v>
      </c>
      <c r="D402" s="72" t="s">
        <v>2146</v>
      </c>
      <c r="E402" s="19" t="s">
        <v>1621</v>
      </c>
      <c r="F402" s="19" t="s">
        <v>2222</v>
      </c>
      <c r="G402" s="85" t="s">
        <v>2223</v>
      </c>
      <c r="H402" s="87" t="s">
        <v>2149</v>
      </c>
      <c r="I402" s="105">
        <v>702063.5</v>
      </c>
      <c r="J402" s="75">
        <v>727973.56923537957</v>
      </c>
      <c r="K402" s="76">
        <v>15</v>
      </c>
      <c r="L402" s="76" t="s">
        <v>2716</v>
      </c>
    </row>
    <row r="403" spans="1:12" ht="75" customHeight="1" x14ac:dyDescent="0.3">
      <c r="A403" s="70">
        <f t="shared" si="6"/>
        <v>396</v>
      </c>
      <c r="B403" s="87" t="s">
        <v>395</v>
      </c>
      <c r="C403" s="71" t="s">
        <v>2214</v>
      </c>
      <c r="D403" s="72" t="s">
        <v>2146</v>
      </c>
      <c r="E403" s="19" t="s">
        <v>1621</v>
      </c>
      <c r="F403" s="19" t="s">
        <v>2222</v>
      </c>
      <c r="G403" s="85" t="s">
        <v>2223</v>
      </c>
      <c r="H403" s="87" t="s">
        <v>2149</v>
      </c>
      <c r="I403" s="105">
        <v>779113.5</v>
      </c>
      <c r="J403" s="75">
        <v>807867.14511503431</v>
      </c>
      <c r="K403" s="76">
        <v>16</v>
      </c>
      <c r="L403" s="76" t="s">
        <v>2716</v>
      </c>
    </row>
    <row r="404" spans="1:12" ht="75" customHeight="1" x14ac:dyDescent="0.3">
      <c r="A404" s="70">
        <f t="shared" si="6"/>
        <v>397</v>
      </c>
      <c r="B404" s="87" t="s">
        <v>395</v>
      </c>
      <c r="C404" s="71" t="s">
        <v>2214</v>
      </c>
      <c r="D404" s="72" t="s">
        <v>2146</v>
      </c>
      <c r="E404" s="19" t="s">
        <v>1621</v>
      </c>
      <c r="F404" s="19" t="s">
        <v>2226</v>
      </c>
      <c r="G404" s="85" t="s">
        <v>2227</v>
      </c>
      <c r="H404" s="87" t="s">
        <v>2149</v>
      </c>
      <c r="I404" s="105">
        <v>817717.85</v>
      </c>
      <c r="J404" s="75">
        <v>847509.3094429163</v>
      </c>
      <c r="K404" s="76">
        <v>17</v>
      </c>
      <c r="L404" s="76" t="s">
        <v>2716</v>
      </c>
    </row>
    <row r="405" spans="1:12" ht="75" customHeight="1" x14ac:dyDescent="0.3">
      <c r="A405" s="70">
        <f t="shared" si="6"/>
        <v>398</v>
      </c>
      <c r="B405" s="87" t="s">
        <v>396</v>
      </c>
      <c r="C405" s="83" t="s">
        <v>2228</v>
      </c>
      <c r="D405" s="72" t="s">
        <v>2126</v>
      </c>
      <c r="E405" s="19" t="s">
        <v>2127</v>
      </c>
      <c r="F405" s="19" t="s">
        <v>2133</v>
      </c>
      <c r="G405" s="85" t="s">
        <v>2134</v>
      </c>
      <c r="H405" s="19" t="s">
        <v>2185</v>
      </c>
      <c r="I405" s="46">
        <v>466324.99999999994</v>
      </c>
      <c r="J405" s="75">
        <v>466324.99999999988</v>
      </c>
      <c r="K405" s="76">
        <v>1</v>
      </c>
      <c r="L405" s="76" t="s">
        <v>2716</v>
      </c>
    </row>
    <row r="406" spans="1:12" ht="75" customHeight="1" x14ac:dyDescent="0.3">
      <c r="A406" s="70">
        <f t="shared" si="6"/>
        <v>399</v>
      </c>
      <c r="B406" s="87" t="s">
        <v>396</v>
      </c>
      <c r="C406" s="83" t="s">
        <v>2228</v>
      </c>
      <c r="D406" s="72" t="s">
        <v>2126</v>
      </c>
      <c r="E406" s="19" t="s">
        <v>2127</v>
      </c>
      <c r="F406" s="19" t="s">
        <v>2133</v>
      </c>
      <c r="G406" s="85" t="s">
        <v>2134</v>
      </c>
      <c r="H406" s="19" t="s">
        <v>2130</v>
      </c>
      <c r="I406" s="46">
        <v>477077.49999999994</v>
      </c>
      <c r="J406" s="75">
        <v>477077.49999999983</v>
      </c>
      <c r="K406" s="76">
        <v>2</v>
      </c>
      <c r="L406" s="76" t="s">
        <v>2716</v>
      </c>
    </row>
    <row r="407" spans="1:12" ht="75" customHeight="1" x14ac:dyDescent="0.3">
      <c r="A407" s="70">
        <f t="shared" si="6"/>
        <v>400</v>
      </c>
      <c r="B407" s="87" t="s">
        <v>396</v>
      </c>
      <c r="C407" s="83" t="s">
        <v>2228</v>
      </c>
      <c r="D407" s="72" t="s">
        <v>2126</v>
      </c>
      <c r="E407" s="19" t="s">
        <v>2127</v>
      </c>
      <c r="F407" s="19" t="s">
        <v>2133</v>
      </c>
      <c r="G407" s="85" t="s">
        <v>2134</v>
      </c>
      <c r="H407" s="19" t="s">
        <v>2187</v>
      </c>
      <c r="I407" s="46">
        <v>487829.99999999994</v>
      </c>
      <c r="J407" s="75">
        <v>487829.99999999983</v>
      </c>
      <c r="K407" s="76">
        <v>3</v>
      </c>
      <c r="L407" s="76" t="s">
        <v>2716</v>
      </c>
    </row>
    <row r="408" spans="1:12" ht="75" customHeight="1" x14ac:dyDescent="0.3">
      <c r="A408" s="70">
        <f t="shared" si="6"/>
        <v>401</v>
      </c>
      <c r="B408" s="87" t="s">
        <v>396</v>
      </c>
      <c r="C408" s="83" t="s">
        <v>2228</v>
      </c>
      <c r="D408" s="72" t="s">
        <v>2126</v>
      </c>
      <c r="E408" s="19" t="s">
        <v>2127</v>
      </c>
      <c r="F408" s="19" t="s">
        <v>2133</v>
      </c>
      <c r="G408" s="85" t="s">
        <v>2134</v>
      </c>
      <c r="H408" s="19" t="s">
        <v>2186</v>
      </c>
      <c r="I408" s="46">
        <v>490359.99999999994</v>
      </c>
      <c r="J408" s="75">
        <v>490359.99999999983</v>
      </c>
      <c r="K408" s="76">
        <v>4</v>
      </c>
      <c r="L408" s="76" t="s">
        <v>2716</v>
      </c>
    </row>
    <row r="409" spans="1:12" ht="75" customHeight="1" x14ac:dyDescent="0.3">
      <c r="A409" s="70">
        <f t="shared" si="6"/>
        <v>402</v>
      </c>
      <c r="B409" s="87" t="s">
        <v>396</v>
      </c>
      <c r="C409" s="83" t="s">
        <v>2228</v>
      </c>
      <c r="D409" s="72" t="s">
        <v>2126</v>
      </c>
      <c r="E409" s="19" t="s">
        <v>2127</v>
      </c>
      <c r="F409" s="19" t="s">
        <v>2133</v>
      </c>
      <c r="G409" s="85" t="s">
        <v>2134</v>
      </c>
      <c r="H409" s="19" t="s">
        <v>2131</v>
      </c>
      <c r="I409" s="46">
        <v>496684.99999999994</v>
      </c>
      <c r="J409" s="75">
        <v>496684.99999999983</v>
      </c>
      <c r="K409" s="76">
        <v>5</v>
      </c>
      <c r="L409" s="76" t="s">
        <v>2716</v>
      </c>
    </row>
    <row r="410" spans="1:12" ht="75" customHeight="1" x14ac:dyDescent="0.3">
      <c r="A410" s="70">
        <f t="shared" si="6"/>
        <v>403</v>
      </c>
      <c r="B410" s="87" t="s">
        <v>396</v>
      </c>
      <c r="C410" s="83" t="s">
        <v>2228</v>
      </c>
      <c r="D410" s="72" t="s">
        <v>2126</v>
      </c>
      <c r="E410" s="19" t="s">
        <v>2127</v>
      </c>
      <c r="F410" s="19" t="s">
        <v>2133</v>
      </c>
      <c r="G410" s="85" t="s">
        <v>2134</v>
      </c>
      <c r="H410" s="19" t="s">
        <v>2189</v>
      </c>
      <c r="I410" s="46">
        <v>497823.49999999994</v>
      </c>
      <c r="J410" s="75">
        <v>497823.49999999988</v>
      </c>
      <c r="K410" s="76">
        <v>6</v>
      </c>
      <c r="L410" s="76" t="s">
        <v>2716</v>
      </c>
    </row>
    <row r="411" spans="1:12" ht="75" customHeight="1" x14ac:dyDescent="0.3">
      <c r="A411" s="70">
        <f t="shared" si="6"/>
        <v>404</v>
      </c>
      <c r="B411" s="87" t="s">
        <v>396</v>
      </c>
      <c r="C411" s="83" t="s">
        <v>2228</v>
      </c>
      <c r="D411" s="72" t="s">
        <v>2126</v>
      </c>
      <c r="E411" s="19" t="s">
        <v>2127</v>
      </c>
      <c r="F411" s="19" t="s">
        <v>2133</v>
      </c>
      <c r="G411" s="85" t="s">
        <v>2134</v>
      </c>
      <c r="H411" s="19" t="s">
        <v>2188</v>
      </c>
      <c r="I411" s="46">
        <v>508575.99999999994</v>
      </c>
      <c r="J411" s="75">
        <v>508575.99999999988</v>
      </c>
      <c r="K411" s="76">
        <v>7</v>
      </c>
      <c r="L411" s="76" t="s">
        <v>2716</v>
      </c>
    </row>
    <row r="412" spans="1:12" ht="75" customHeight="1" x14ac:dyDescent="0.3">
      <c r="A412" s="70">
        <f t="shared" si="6"/>
        <v>405</v>
      </c>
      <c r="B412" s="87" t="s">
        <v>396</v>
      </c>
      <c r="C412" s="83" t="s">
        <v>2228</v>
      </c>
      <c r="D412" s="72" t="s">
        <v>2126</v>
      </c>
      <c r="E412" s="19" t="s">
        <v>2127</v>
      </c>
      <c r="F412" s="19" t="s">
        <v>2133</v>
      </c>
      <c r="G412" s="85" t="s">
        <v>2134</v>
      </c>
      <c r="H412" s="19" t="s">
        <v>2132</v>
      </c>
      <c r="I412" s="46">
        <v>514875.69999999995</v>
      </c>
      <c r="J412" s="75">
        <v>514875.6999999999</v>
      </c>
      <c r="K412" s="76">
        <v>8</v>
      </c>
      <c r="L412" s="76" t="s">
        <v>2716</v>
      </c>
    </row>
    <row r="413" spans="1:12" ht="75" customHeight="1" x14ac:dyDescent="0.3">
      <c r="A413" s="70">
        <f t="shared" si="6"/>
        <v>406</v>
      </c>
      <c r="B413" s="87" t="s">
        <v>396</v>
      </c>
      <c r="C413" s="83" t="s">
        <v>2228</v>
      </c>
      <c r="D413" s="72" t="s">
        <v>1930</v>
      </c>
      <c r="E413" s="19" t="s">
        <v>2178</v>
      </c>
      <c r="F413" s="19" t="s">
        <v>2221</v>
      </c>
      <c r="G413" s="19" t="s">
        <v>2180</v>
      </c>
      <c r="H413" s="72" t="s">
        <v>2160</v>
      </c>
      <c r="I413" s="105">
        <v>600000</v>
      </c>
      <c r="J413" s="75">
        <v>599999.99999999988</v>
      </c>
      <c r="K413" s="76">
        <v>9</v>
      </c>
      <c r="L413" s="76" t="s">
        <v>2716</v>
      </c>
    </row>
    <row r="414" spans="1:12" ht="75" customHeight="1" x14ac:dyDescent="0.3">
      <c r="A414" s="70">
        <f t="shared" si="6"/>
        <v>407</v>
      </c>
      <c r="B414" s="87" t="s">
        <v>396</v>
      </c>
      <c r="C414" s="83" t="s">
        <v>2228</v>
      </c>
      <c r="D414" s="72" t="s">
        <v>1924</v>
      </c>
      <c r="E414" s="19" t="s">
        <v>2178</v>
      </c>
      <c r="F414" s="72" t="s">
        <v>2221</v>
      </c>
      <c r="G414" s="19" t="s">
        <v>2180</v>
      </c>
      <c r="H414" s="72" t="s">
        <v>2169</v>
      </c>
      <c r="I414" s="105">
        <v>619443</v>
      </c>
      <c r="J414" s="75">
        <v>619442.99999999988</v>
      </c>
      <c r="K414" s="76">
        <v>10</v>
      </c>
      <c r="L414" s="76" t="s">
        <v>2716</v>
      </c>
    </row>
    <row r="415" spans="1:12" ht="75" customHeight="1" x14ac:dyDescent="0.3">
      <c r="A415" s="70">
        <f t="shared" si="6"/>
        <v>408</v>
      </c>
      <c r="B415" s="87" t="s">
        <v>396</v>
      </c>
      <c r="C415" s="83" t="s">
        <v>2228</v>
      </c>
      <c r="D415" s="72" t="s">
        <v>1933</v>
      </c>
      <c r="E415" s="19" t="s">
        <v>2178</v>
      </c>
      <c r="F415" s="72" t="s">
        <v>2221</v>
      </c>
      <c r="G415" s="19" t="s">
        <v>2180</v>
      </c>
      <c r="H415" s="72" t="s">
        <v>2236</v>
      </c>
      <c r="I415" s="105">
        <v>650000</v>
      </c>
      <c r="J415" s="75">
        <v>649999.99999999988</v>
      </c>
      <c r="K415" s="76">
        <v>11</v>
      </c>
      <c r="L415" s="76" t="s">
        <v>2716</v>
      </c>
    </row>
    <row r="416" spans="1:12" ht="75" customHeight="1" x14ac:dyDescent="0.3">
      <c r="A416" s="70">
        <f t="shared" si="6"/>
        <v>409</v>
      </c>
      <c r="B416" s="87" t="s">
        <v>396</v>
      </c>
      <c r="C416" s="72" t="s">
        <v>2230</v>
      </c>
      <c r="D416" s="82" t="s">
        <v>1484</v>
      </c>
      <c r="E416" s="19" t="s">
        <v>1616</v>
      </c>
      <c r="F416" s="19" t="s">
        <v>2231</v>
      </c>
      <c r="G416" s="85" t="s">
        <v>78</v>
      </c>
      <c r="H416" s="72" t="s">
        <v>2163</v>
      </c>
      <c r="I416" s="105">
        <v>652364.75499999989</v>
      </c>
      <c r="J416" s="75">
        <v>673631.80673024198</v>
      </c>
      <c r="K416" s="76">
        <v>12</v>
      </c>
      <c r="L416" s="76" t="s">
        <v>2716</v>
      </c>
    </row>
    <row r="417" spans="1:12" ht="75" customHeight="1" x14ac:dyDescent="0.3">
      <c r="A417" s="70">
        <f t="shared" si="6"/>
        <v>410</v>
      </c>
      <c r="B417" s="87" t="s">
        <v>396</v>
      </c>
      <c r="C417" s="83" t="s">
        <v>2228</v>
      </c>
      <c r="D417" s="72" t="s">
        <v>2142</v>
      </c>
      <c r="E417" s="19" t="s">
        <v>2143</v>
      </c>
      <c r="F417" s="19" t="s">
        <v>2232</v>
      </c>
      <c r="G417" s="85" t="s">
        <v>2233</v>
      </c>
      <c r="H417" s="72" t="s">
        <v>2166</v>
      </c>
      <c r="I417" s="46">
        <v>660620.78</v>
      </c>
      <c r="J417" s="75">
        <v>680156.51806975494</v>
      </c>
      <c r="K417" s="76">
        <v>13</v>
      </c>
      <c r="L417" s="76" t="s">
        <v>2716</v>
      </c>
    </row>
    <row r="418" spans="1:12" ht="75" customHeight="1" x14ac:dyDescent="0.3">
      <c r="A418" s="70">
        <f t="shared" si="6"/>
        <v>411</v>
      </c>
      <c r="B418" s="87" t="s">
        <v>396</v>
      </c>
      <c r="C418" s="83" t="s">
        <v>2228</v>
      </c>
      <c r="D418" s="72" t="s">
        <v>2142</v>
      </c>
      <c r="E418" s="19" t="s">
        <v>2143</v>
      </c>
      <c r="F418" s="19" t="s">
        <v>2234</v>
      </c>
      <c r="G418" s="85" t="s">
        <v>2235</v>
      </c>
      <c r="H418" s="72" t="s">
        <v>2166</v>
      </c>
      <c r="I418" s="46">
        <v>680003.43</v>
      </c>
      <c r="J418" s="75">
        <v>700337.56757683947</v>
      </c>
      <c r="K418" s="76">
        <v>14</v>
      </c>
      <c r="L418" s="76" t="s">
        <v>2716</v>
      </c>
    </row>
    <row r="419" spans="1:12" ht="75" customHeight="1" x14ac:dyDescent="0.3">
      <c r="A419" s="70">
        <f t="shared" si="6"/>
        <v>412</v>
      </c>
      <c r="B419" s="87" t="s">
        <v>396</v>
      </c>
      <c r="C419" s="83" t="s">
        <v>2228</v>
      </c>
      <c r="D419" s="72" t="s">
        <v>2177</v>
      </c>
      <c r="E419" s="19" t="s">
        <v>2178</v>
      </c>
      <c r="F419" s="19" t="s">
        <v>2179</v>
      </c>
      <c r="G419" s="85" t="s">
        <v>2180</v>
      </c>
      <c r="H419" s="72" t="s">
        <v>2216</v>
      </c>
      <c r="I419" s="105">
        <v>687451.37</v>
      </c>
      <c r="J419" s="75">
        <v>704493.30540309264</v>
      </c>
      <c r="K419" s="76">
        <v>15</v>
      </c>
      <c r="L419" s="76" t="s">
        <v>2716</v>
      </c>
    </row>
    <row r="420" spans="1:12" ht="75" customHeight="1" x14ac:dyDescent="0.3">
      <c r="A420" s="70">
        <f t="shared" si="6"/>
        <v>413</v>
      </c>
      <c r="B420" s="87" t="s">
        <v>396</v>
      </c>
      <c r="C420" s="83" t="s">
        <v>2228</v>
      </c>
      <c r="D420" s="72" t="s">
        <v>1627</v>
      </c>
      <c r="E420" s="19" t="s">
        <v>1616</v>
      </c>
      <c r="F420" s="19" t="s">
        <v>2237</v>
      </c>
      <c r="G420" s="85" t="s">
        <v>2238</v>
      </c>
      <c r="H420" s="72" t="s">
        <v>2176</v>
      </c>
      <c r="I420" s="105">
        <v>706951</v>
      </c>
      <c r="J420" s="75">
        <v>706951</v>
      </c>
      <c r="K420" s="76">
        <v>16</v>
      </c>
      <c r="L420" s="76" t="s">
        <v>2716</v>
      </c>
    </row>
    <row r="421" spans="1:12" ht="75" customHeight="1" x14ac:dyDescent="0.3">
      <c r="A421" s="70">
        <f t="shared" si="6"/>
        <v>414</v>
      </c>
      <c r="B421" s="87" t="s">
        <v>396</v>
      </c>
      <c r="C421" s="71" t="s">
        <v>2228</v>
      </c>
      <c r="D421" s="72" t="s">
        <v>2146</v>
      </c>
      <c r="E421" s="19" t="s">
        <v>1621</v>
      </c>
      <c r="F421" s="19" t="s">
        <v>1622</v>
      </c>
      <c r="G421" s="85" t="s">
        <v>1623</v>
      </c>
      <c r="H421" s="87" t="s">
        <v>2149</v>
      </c>
      <c r="I421" s="105">
        <v>765392.85</v>
      </c>
      <c r="J421" s="75">
        <v>798348.00580151728</v>
      </c>
      <c r="K421" s="76">
        <v>17</v>
      </c>
      <c r="L421" s="76" t="s">
        <v>2716</v>
      </c>
    </row>
    <row r="422" spans="1:12" ht="75" customHeight="1" x14ac:dyDescent="0.3">
      <c r="A422" s="70">
        <f t="shared" si="6"/>
        <v>415</v>
      </c>
      <c r="B422" s="87" t="s">
        <v>396</v>
      </c>
      <c r="C422" s="83" t="s">
        <v>2228</v>
      </c>
      <c r="D422" s="72" t="s">
        <v>2142</v>
      </c>
      <c r="E422" s="19" t="s">
        <v>2143</v>
      </c>
      <c r="F422" s="19" t="s">
        <v>2239</v>
      </c>
      <c r="G422" s="85" t="s">
        <v>2240</v>
      </c>
      <c r="H422" s="72" t="s">
        <v>2166</v>
      </c>
      <c r="I422" s="46">
        <v>799411.68</v>
      </c>
      <c r="J422" s="75">
        <v>820933.56625087513</v>
      </c>
      <c r="K422" s="76">
        <v>18</v>
      </c>
      <c r="L422" s="76" t="s">
        <v>2716</v>
      </c>
    </row>
    <row r="423" spans="1:12" ht="75" customHeight="1" x14ac:dyDescent="0.3">
      <c r="A423" s="70">
        <f t="shared" si="6"/>
        <v>416</v>
      </c>
      <c r="B423" s="87" t="s">
        <v>396</v>
      </c>
      <c r="C423" s="83" t="s">
        <v>2228</v>
      </c>
      <c r="D423" s="72" t="s">
        <v>2142</v>
      </c>
      <c r="E423" s="19" t="s">
        <v>2143</v>
      </c>
      <c r="F423" s="19" t="s">
        <v>2241</v>
      </c>
      <c r="G423" s="85" t="s">
        <v>2242</v>
      </c>
      <c r="H423" s="72" t="s">
        <v>2166</v>
      </c>
      <c r="I423" s="46">
        <v>822283.21</v>
      </c>
      <c r="J423" s="75">
        <v>845160.06527037453</v>
      </c>
      <c r="K423" s="76">
        <v>19</v>
      </c>
      <c r="L423" s="76" t="s">
        <v>2716</v>
      </c>
    </row>
    <row r="424" spans="1:12" ht="75" customHeight="1" x14ac:dyDescent="0.3">
      <c r="A424" s="70">
        <f t="shared" si="6"/>
        <v>417</v>
      </c>
      <c r="B424" s="87" t="s">
        <v>396</v>
      </c>
      <c r="C424" s="83" t="s">
        <v>2228</v>
      </c>
      <c r="D424" s="72" t="s">
        <v>2142</v>
      </c>
      <c r="E424" s="19" t="s">
        <v>2143</v>
      </c>
      <c r="F424" s="19" t="s">
        <v>2243</v>
      </c>
      <c r="G424" s="85" t="s">
        <v>2244</v>
      </c>
      <c r="H424" s="72" t="s">
        <v>2166</v>
      </c>
      <c r="I424" s="46">
        <v>824415.3</v>
      </c>
      <c r="J424" s="75">
        <v>847546.50792202388</v>
      </c>
      <c r="K424" s="76">
        <v>20</v>
      </c>
      <c r="L424" s="76" t="s">
        <v>2716</v>
      </c>
    </row>
    <row r="425" spans="1:12" ht="75" customHeight="1" x14ac:dyDescent="0.3">
      <c r="A425" s="70">
        <f t="shared" si="6"/>
        <v>418</v>
      </c>
      <c r="B425" s="87" t="s">
        <v>396</v>
      </c>
      <c r="C425" s="71" t="s">
        <v>2228</v>
      </c>
      <c r="D425" s="72" t="s">
        <v>2146</v>
      </c>
      <c r="E425" s="19" t="s">
        <v>1621</v>
      </c>
      <c r="F425" s="19" t="s">
        <v>1622</v>
      </c>
      <c r="G425" s="85" t="s">
        <v>1623</v>
      </c>
      <c r="H425" s="87" t="s">
        <v>2149</v>
      </c>
      <c r="I425" s="105">
        <v>842442.85</v>
      </c>
      <c r="J425" s="75">
        <v>878715.51099444786</v>
      </c>
      <c r="K425" s="76">
        <v>21</v>
      </c>
      <c r="L425" s="76" t="s">
        <v>2716</v>
      </c>
    </row>
    <row r="426" spans="1:12" ht="75" customHeight="1" x14ac:dyDescent="0.3">
      <c r="A426" s="70">
        <f t="shared" si="6"/>
        <v>419</v>
      </c>
      <c r="B426" s="87" t="s">
        <v>396</v>
      </c>
      <c r="C426" s="71" t="s">
        <v>2228</v>
      </c>
      <c r="D426" s="72" t="s">
        <v>2146</v>
      </c>
      <c r="E426" s="19" t="s">
        <v>1621</v>
      </c>
      <c r="F426" s="19" t="s">
        <v>2245</v>
      </c>
      <c r="G426" s="85" t="s">
        <v>2246</v>
      </c>
      <c r="H426" s="87" t="s">
        <v>2149</v>
      </c>
      <c r="I426" s="105">
        <v>846889.9</v>
      </c>
      <c r="J426" s="75">
        <v>878144.87329478562</v>
      </c>
      <c r="K426" s="76">
        <v>22</v>
      </c>
      <c r="L426" s="76" t="s">
        <v>2716</v>
      </c>
    </row>
    <row r="427" spans="1:12" ht="75" customHeight="1" x14ac:dyDescent="0.3">
      <c r="A427" s="70">
        <f t="shared" si="6"/>
        <v>420</v>
      </c>
      <c r="B427" s="87" t="s">
        <v>396</v>
      </c>
      <c r="C427" s="72" t="s">
        <v>2230</v>
      </c>
      <c r="D427" s="72" t="s">
        <v>2217</v>
      </c>
      <c r="E427" s="19" t="s">
        <v>2218</v>
      </c>
      <c r="F427" s="19" t="s">
        <v>2247</v>
      </c>
      <c r="G427" s="85" t="s">
        <v>2248</v>
      </c>
      <c r="H427" s="72" t="s">
        <v>2220</v>
      </c>
      <c r="I427" s="81">
        <v>937364.99999999988</v>
      </c>
      <c r="J427" s="75">
        <v>1030185.8291301947</v>
      </c>
      <c r="K427" s="76">
        <v>23</v>
      </c>
      <c r="L427" s="76" t="s">
        <v>2716</v>
      </c>
    </row>
    <row r="428" spans="1:12" ht="75" customHeight="1" x14ac:dyDescent="0.3">
      <c r="A428" s="70">
        <f t="shared" si="6"/>
        <v>421</v>
      </c>
      <c r="B428" s="87" t="s">
        <v>396</v>
      </c>
      <c r="C428" s="83" t="s">
        <v>2228</v>
      </c>
      <c r="D428" s="72" t="s">
        <v>1930</v>
      </c>
      <c r="E428" s="19" t="s">
        <v>2178</v>
      </c>
      <c r="F428" s="19" t="s">
        <v>2250</v>
      </c>
      <c r="G428" s="19" t="s">
        <v>2251</v>
      </c>
      <c r="H428" s="72" t="s">
        <v>2160</v>
      </c>
      <c r="I428" s="105">
        <v>1075000</v>
      </c>
      <c r="J428" s="75">
        <v>1075000</v>
      </c>
      <c r="K428" s="76">
        <v>24</v>
      </c>
      <c r="L428" s="76" t="s">
        <v>2716</v>
      </c>
    </row>
    <row r="429" spans="1:12" ht="75" customHeight="1" x14ac:dyDescent="0.3">
      <c r="A429" s="70">
        <f t="shared" si="6"/>
        <v>422</v>
      </c>
      <c r="B429" s="87" t="s">
        <v>396</v>
      </c>
      <c r="C429" s="83" t="s">
        <v>2228</v>
      </c>
      <c r="D429" s="72" t="s">
        <v>1933</v>
      </c>
      <c r="E429" s="19" t="s">
        <v>2178</v>
      </c>
      <c r="F429" s="72" t="s">
        <v>2249</v>
      </c>
      <c r="G429" s="19" t="s">
        <v>2248</v>
      </c>
      <c r="H429" s="72" t="s">
        <v>2195</v>
      </c>
      <c r="I429" s="105">
        <v>1080000</v>
      </c>
      <c r="J429" s="75">
        <v>1079999.9999999998</v>
      </c>
      <c r="K429" s="76">
        <v>25</v>
      </c>
      <c r="L429" s="76" t="s">
        <v>2716</v>
      </c>
    </row>
    <row r="430" spans="1:12" ht="75" customHeight="1" x14ac:dyDescent="0.3">
      <c r="A430" s="70">
        <f t="shared" si="6"/>
        <v>423</v>
      </c>
      <c r="B430" s="87" t="s">
        <v>396</v>
      </c>
      <c r="C430" s="83" t="s">
        <v>2228</v>
      </c>
      <c r="D430" s="72" t="s">
        <v>1924</v>
      </c>
      <c r="E430" s="19" t="s">
        <v>2178</v>
      </c>
      <c r="F430" s="72" t="s">
        <v>2249</v>
      </c>
      <c r="G430" s="19" t="s">
        <v>2248</v>
      </c>
      <c r="H430" s="72" t="s">
        <v>2192</v>
      </c>
      <c r="I430" s="105">
        <v>1100545</v>
      </c>
      <c r="J430" s="75">
        <v>1100544.9999999998</v>
      </c>
      <c r="K430" s="76">
        <v>26</v>
      </c>
      <c r="L430" s="76" t="s">
        <v>2716</v>
      </c>
    </row>
    <row r="431" spans="1:12" ht="75" customHeight="1" x14ac:dyDescent="0.3">
      <c r="A431" s="70">
        <f t="shared" si="6"/>
        <v>424</v>
      </c>
      <c r="B431" s="87" t="s">
        <v>396</v>
      </c>
      <c r="C431" s="83" t="s">
        <v>2228</v>
      </c>
      <c r="D431" s="72" t="s">
        <v>1924</v>
      </c>
      <c r="E431" s="19" t="s">
        <v>2178</v>
      </c>
      <c r="F431" s="72" t="s">
        <v>2250</v>
      </c>
      <c r="G431" s="19" t="s">
        <v>2251</v>
      </c>
      <c r="H431" s="72" t="s">
        <v>2169</v>
      </c>
      <c r="I431" s="105">
        <v>1100900</v>
      </c>
      <c r="J431" s="75">
        <v>1100900</v>
      </c>
      <c r="K431" s="76">
        <v>27</v>
      </c>
      <c r="L431" s="76" t="s">
        <v>2716</v>
      </c>
    </row>
    <row r="432" spans="1:12" ht="75" customHeight="1" x14ac:dyDescent="0.3">
      <c r="A432" s="70">
        <f t="shared" si="6"/>
        <v>425</v>
      </c>
      <c r="B432" s="87" t="s">
        <v>396</v>
      </c>
      <c r="C432" s="83" t="s">
        <v>2228</v>
      </c>
      <c r="D432" s="72" t="s">
        <v>1933</v>
      </c>
      <c r="E432" s="19" t="s">
        <v>2178</v>
      </c>
      <c r="F432" s="72" t="s">
        <v>2250</v>
      </c>
      <c r="G432" s="19" t="s">
        <v>2251</v>
      </c>
      <c r="H432" s="72" t="s">
        <v>2195</v>
      </c>
      <c r="I432" s="105">
        <v>1125000</v>
      </c>
      <c r="J432" s="75">
        <v>1125000</v>
      </c>
      <c r="K432" s="76">
        <v>28</v>
      </c>
      <c r="L432" s="76" t="s">
        <v>2716</v>
      </c>
    </row>
    <row r="433" spans="1:12" ht="75" customHeight="1" x14ac:dyDescent="0.3">
      <c r="A433" s="70">
        <f t="shared" si="6"/>
        <v>426</v>
      </c>
      <c r="B433" s="87" t="s">
        <v>397</v>
      </c>
      <c r="C433" s="83" t="s">
        <v>2254</v>
      </c>
      <c r="D433" s="72" t="s">
        <v>2126</v>
      </c>
      <c r="E433" s="19" t="s">
        <v>2127</v>
      </c>
      <c r="F433" s="19" t="s">
        <v>2135</v>
      </c>
      <c r="G433" s="85" t="s">
        <v>2136</v>
      </c>
      <c r="H433" s="19" t="s">
        <v>2185</v>
      </c>
      <c r="I433" s="46">
        <v>545445</v>
      </c>
      <c r="J433" s="75">
        <v>545445</v>
      </c>
      <c r="K433" s="76">
        <v>1</v>
      </c>
      <c r="L433" s="76" t="s">
        <v>2716</v>
      </c>
    </row>
    <row r="434" spans="1:12" ht="75" customHeight="1" x14ac:dyDescent="0.3">
      <c r="A434" s="70">
        <f t="shared" si="6"/>
        <v>427</v>
      </c>
      <c r="B434" s="87" t="s">
        <v>397</v>
      </c>
      <c r="C434" s="83" t="s">
        <v>2254</v>
      </c>
      <c r="D434" s="72" t="s">
        <v>2126</v>
      </c>
      <c r="E434" s="19" t="s">
        <v>2127</v>
      </c>
      <c r="F434" s="19" t="s">
        <v>2135</v>
      </c>
      <c r="G434" s="85" t="s">
        <v>2136</v>
      </c>
      <c r="H434" s="19" t="s">
        <v>2130</v>
      </c>
      <c r="I434" s="46">
        <v>559233.5</v>
      </c>
      <c r="J434" s="75">
        <v>559233.49999999988</v>
      </c>
      <c r="K434" s="76">
        <v>2</v>
      </c>
      <c r="L434" s="76" t="s">
        <v>2716</v>
      </c>
    </row>
    <row r="435" spans="1:12" ht="75" customHeight="1" x14ac:dyDescent="0.3">
      <c r="A435" s="70">
        <f t="shared" si="6"/>
        <v>428</v>
      </c>
      <c r="B435" s="87" t="s">
        <v>397</v>
      </c>
      <c r="C435" s="83" t="s">
        <v>2254</v>
      </c>
      <c r="D435" s="72" t="s">
        <v>2126</v>
      </c>
      <c r="E435" s="19" t="s">
        <v>2127</v>
      </c>
      <c r="F435" s="19" t="s">
        <v>2135</v>
      </c>
      <c r="G435" s="85" t="s">
        <v>2136</v>
      </c>
      <c r="H435" s="19" t="s">
        <v>2186</v>
      </c>
      <c r="I435" s="46">
        <v>565685</v>
      </c>
      <c r="J435" s="75">
        <v>565685</v>
      </c>
      <c r="K435" s="76">
        <v>3</v>
      </c>
      <c r="L435" s="76" t="s">
        <v>2716</v>
      </c>
    </row>
    <row r="436" spans="1:12" ht="75" customHeight="1" x14ac:dyDescent="0.3">
      <c r="A436" s="70">
        <f t="shared" si="6"/>
        <v>429</v>
      </c>
      <c r="B436" s="87" t="s">
        <v>397</v>
      </c>
      <c r="C436" s="83" t="s">
        <v>2254</v>
      </c>
      <c r="D436" s="72" t="s">
        <v>2126</v>
      </c>
      <c r="E436" s="19" t="s">
        <v>2127</v>
      </c>
      <c r="F436" s="19" t="s">
        <v>2135</v>
      </c>
      <c r="G436" s="85" t="s">
        <v>2136</v>
      </c>
      <c r="H436" s="19" t="s">
        <v>2189</v>
      </c>
      <c r="I436" s="46">
        <v>566823.5</v>
      </c>
      <c r="J436" s="75">
        <v>566823.49999999988</v>
      </c>
      <c r="K436" s="76">
        <v>4</v>
      </c>
      <c r="L436" s="76" t="s">
        <v>2716</v>
      </c>
    </row>
    <row r="437" spans="1:12" ht="75" customHeight="1" x14ac:dyDescent="0.3">
      <c r="A437" s="70">
        <f t="shared" si="6"/>
        <v>430</v>
      </c>
      <c r="B437" s="87" t="s">
        <v>397</v>
      </c>
      <c r="C437" s="83" t="s">
        <v>2254</v>
      </c>
      <c r="D437" s="72" t="s">
        <v>2126</v>
      </c>
      <c r="E437" s="19" t="s">
        <v>2127</v>
      </c>
      <c r="F437" s="19" t="s">
        <v>2135</v>
      </c>
      <c r="G437" s="85" t="s">
        <v>2136</v>
      </c>
      <c r="H437" s="19" t="s">
        <v>2131</v>
      </c>
      <c r="I437" s="46">
        <v>570112.5</v>
      </c>
      <c r="J437" s="75">
        <v>570112.5</v>
      </c>
      <c r="K437" s="76">
        <v>5</v>
      </c>
      <c r="L437" s="76" t="s">
        <v>2716</v>
      </c>
    </row>
    <row r="438" spans="1:12" ht="75" customHeight="1" x14ac:dyDescent="0.3">
      <c r="A438" s="70">
        <f t="shared" si="6"/>
        <v>431</v>
      </c>
      <c r="B438" s="87" t="s">
        <v>397</v>
      </c>
      <c r="C438" s="83" t="s">
        <v>2254</v>
      </c>
      <c r="D438" s="72" t="s">
        <v>2126</v>
      </c>
      <c r="E438" s="19" t="s">
        <v>2127</v>
      </c>
      <c r="F438" s="19" t="s">
        <v>2135</v>
      </c>
      <c r="G438" s="85" t="s">
        <v>2136</v>
      </c>
      <c r="H438" s="19" t="s">
        <v>2187</v>
      </c>
      <c r="I438" s="46">
        <v>571377.5</v>
      </c>
      <c r="J438" s="75">
        <v>571377.5</v>
      </c>
      <c r="K438" s="76">
        <v>6</v>
      </c>
      <c r="L438" s="76" t="s">
        <v>2716</v>
      </c>
    </row>
    <row r="439" spans="1:12" ht="75" customHeight="1" x14ac:dyDescent="0.3">
      <c r="A439" s="70">
        <f t="shared" si="6"/>
        <v>432</v>
      </c>
      <c r="B439" s="87" t="s">
        <v>397</v>
      </c>
      <c r="C439" s="83" t="s">
        <v>2254</v>
      </c>
      <c r="D439" s="72" t="s">
        <v>2126</v>
      </c>
      <c r="E439" s="19" t="s">
        <v>2127</v>
      </c>
      <c r="F439" s="19" t="s">
        <v>2135</v>
      </c>
      <c r="G439" s="85" t="s">
        <v>2136</v>
      </c>
      <c r="H439" s="19" t="s">
        <v>2188</v>
      </c>
      <c r="I439" s="46">
        <v>580093.35</v>
      </c>
      <c r="J439" s="75">
        <v>580093.35</v>
      </c>
      <c r="K439" s="76">
        <v>7</v>
      </c>
      <c r="L439" s="76" t="s">
        <v>2716</v>
      </c>
    </row>
    <row r="440" spans="1:12" ht="75" customHeight="1" x14ac:dyDescent="0.3">
      <c r="A440" s="70">
        <f t="shared" si="6"/>
        <v>433</v>
      </c>
      <c r="B440" s="87" t="s">
        <v>397</v>
      </c>
      <c r="C440" s="83" t="s">
        <v>2254</v>
      </c>
      <c r="D440" s="72" t="s">
        <v>2126</v>
      </c>
      <c r="E440" s="19" t="s">
        <v>2127</v>
      </c>
      <c r="F440" s="19" t="s">
        <v>2135</v>
      </c>
      <c r="G440" s="85" t="s">
        <v>2136</v>
      </c>
      <c r="H440" s="19" t="s">
        <v>2132</v>
      </c>
      <c r="I440" s="46">
        <v>595874.22499999998</v>
      </c>
      <c r="J440" s="75">
        <v>595874.22499999986</v>
      </c>
      <c r="K440" s="76">
        <v>8</v>
      </c>
      <c r="L440" s="76" t="s">
        <v>2716</v>
      </c>
    </row>
    <row r="441" spans="1:12" ht="75" customHeight="1" x14ac:dyDescent="0.3">
      <c r="A441" s="70">
        <f t="shared" si="6"/>
        <v>434</v>
      </c>
      <c r="B441" s="87" t="s">
        <v>397</v>
      </c>
      <c r="C441" s="83" t="s">
        <v>2254</v>
      </c>
      <c r="D441" s="72" t="s">
        <v>2126</v>
      </c>
      <c r="E441" s="19" t="s">
        <v>2127</v>
      </c>
      <c r="F441" s="19" t="s">
        <v>2137</v>
      </c>
      <c r="G441" s="85" t="s">
        <v>2138</v>
      </c>
      <c r="H441" s="19" t="s">
        <v>2185</v>
      </c>
      <c r="I441" s="46">
        <v>597195</v>
      </c>
      <c r="J441" s="75">
        <v>597195</v>
      </c>
      <c r="K441" s="76">
        <v>9</v>
      </c>
      <c r="L441" s="76" t="s">
        <v>2716</v>
      </c>
    </row>
    <row r="442" spans="1:12" ht="75" customHeight="1" x14ac:dyDescent="0.3">
      <c r="A442" s="70">
        <f t="shared" si="6"/>
        <v>435</v>
      </c>
      <c r="B442" s="87" t="s">
        <v>397</v>
      </c>
      <c r="C442" s="83" t="s">
        <v>2254</v>
      </c>
      <c r="D442" s="72" t="s">
        <v>1930</v>
      </c>
      <c r="E442" s="19" t="s">
        <v>2158</v>
      </c>
      <c r="F442" s="19" t="s">
        <v>2229</v>
      </c>
      <c r="G442" s="19" t="s">
        <v>2229</v>
      </c>
      <c r="H442" s="72" t="s">
        <v>2169</v>
      </c>
      <c r="I442" s="105">
        <v>598180</v>
      </c>
      <c r="J442" s="75">
        <v>629739.0432978489</v>
      </c>
      <c r="K442" s="76">
        <v>10</v>
      </c>
      <c r="L442" s="76" t="s">
        <v>2716</v>
      </c>
    </row>
    <row r="443" spans="1:12" ht="75" customHeight="1" x14ac:dyDescent="0.3">
      <c r="A443" s="70">
        <f t="shared" si="6"/>
        <v>436</v>
      </c>
      <c r="B443" s="87" t="s">
        <v>397</v>
      </c>
      <c r="C443" s="83" t="s">
        <v>2254</v>
      </c>
      <c r="D443" s="72" t="s">
        <v>2126</v>
      </c>
      <c r="E443" s="19" t="s">
        <v>2127</v>
      </c>
      <c r="F443" s="19" t="s">
        <v>2135</v>
      </c>
      <c r="G443" s="85" t="s">
        <v>2136</v>
      </c>
      <c r="H443" s="19" t="s">
        <v>2190</v>
      </c>
      <c r="I443" s="46">
        <v>598828</v>
      </c>
      <c r="J443" s="75">
        <v>598828</v>
      </c>
      <c r="K443" s="76">
        <v>11</v>
      </c>
      <c r="L443" s="76" t="s">
        <v>2716</v>
      </c>
    </row>
    <row r="444" spans="1:12" ht="75" customHeight="1" x14ac:dyDescent="0.3">
      <c r="A444" s="70">
        <f t="shared" si="6"/>
        <v>437</v>
      </c>
      <c r="B444" s="87" t="s">
        <v>397</v>
      </c>
      <c r="C444" s="83" t="s">
        <v>2254</v>
      </c>
      <c r="D444" s="72" t="s">
        <v>1924</v>
      </c>
      <c r="E444" s="19" t="s">
        <v>2158</v>
      </c>
      <c r="F444" s="72" t="s">
        <v>2229</v>
      </c>
      <c r="G444" s="19" t="s">
        <v>2229</v>
      </c>
      <c r="H444" s="72" t="s">
        <v>2192</v>
      </c>
      <c r="I444" s="105">
        <v>601765</v>
      </c>
      <c r="J444" s="75">
        <v>633513.18230320315</v>
      </c>
      <c r="K444" s="76">
        <v>12</v>
      </c>
      <c r="L444" s="76" t="s">
        <v>2716</v>
      </c>
    </row>
    <row r="445" spans="1:12" ht="75" customHeight="1" x14ac:dyDescent="0.3">
      <c r="A445" s="70">
        <f t="shared" si="6"/>
        <v>438</v>
      </c>
      <c r="B445" s="87" t="s">
        <v>397</v>
      </c>
      <c r="C445" s="83" t="s">
        <v>2254</v>
      </c>
      <c r="D445" s="72" t="s">
        <v>2126</v>
      </c>
      <c r="E445" s="19" t="s">
        <v>2127</v>
      </c>
      <c r="F445" s="19" t="s">
        <v>2137</v>
      </c>
      <c r="G445" s="85" t="s">
        <v>2138</v>
      </c>
      <c r="H445" s="19" t="s">
        <v>2186</v>
      </c>
      <c r="I445" s="46">
        <v>617435</v>
      </c>
      <c r="J445" s="75">
        <v>617435</v>
      </c>
      <c r="K445" s="76">
        <v>13</v>
      </c>
      <c r="L445" s="76" t="s">
        <v>2716</v>
      </c>
    </row>
    <row r="446" spans="1:12" ht="75" customHeight="1" x14ac:dyDescent="0.3">
      <c r="A446" s="70">
        <f t="shared" si="6"/>
        <v>439</v>
      </c>
      <c r="B446" s="87" t="s">
        <v>397</v>
      </c>
      <c r="C446" s="83" t="s">
        <v>2254</v>
      </c>
      <c r="D446" s="72" t="s">
        <v>2126</v>
      </c>
      <c r="E446" s="19" t="s">
        <v>2127</v>
      </c>
      <c r="F446" s="19" t="s">
        <v>2137</v>
      </c>
      <c r="G446" s="85" t="s">
        <v>2138</v>
      </c>
      <c r="H446" s="19" t="s">
        <v>2189</v>
      </c>
      <c r="I446" s="46">
        <v>618573.5</v>
      </c>
      <c r="J446" s="75">
        <v>618573.5</v>
      </c>
      <c r="K446" s="76">
        <v>14</v>
      </c>
      <c r="L446" s="76" t="s">
        <v>2716</v>
      </c>
    </row>
    <row r="447" spans="1:12" ht="75" customHeight="1" x14ac:dyDescent="0.3">
      <c r="A447" s="70">
        <f t="shared" si="6"/>
        <v>440</v>
      </c>
      <c r="B447" s="87" t="s">
        <v>397</v>
      </c>
      <c r="C447" s="83" t="s">
        <v>2254</v>
      </c>
      <c r="D447" s="72" t="s">
        <v>2126</v>
      </c>
      <c r="E447" s="19" t="s">
        <v>2127</v>
      </c>
      <c r="F447" s="19" t="s">
        <v>2137</v>
      </c>
      <c r="G447" s="85" t="s">
        <v>2138</v>
      </c>
      <c r="H447" s="19" t="s">
        <v>2131</v>
      </c>
      <c r="I447" s="46">
        <v>621862.5</v>
      </c>
      <c r="J447" s="75">
        <v>621862.5</v>
      </c>
      <c r="K447" s="76">
        <v>15</v>
      </c>
      <c r="L447" s="76" t="s">
        <v>2716</v>
      </c>
    </row>
    <row r="448" spans="1:12" ht="75" customHeight="1" x14ac:dyDescent="0.3">
      <c r="A448" s="70">
        <f t="shared" si="6"/>
        <v>441</v>
      </c>
      <c r="B448" s="87" t="s">
        <v>397</v>
      </c>
      <c r="C448" s="83" t="s">
        <v>2254</v>
      </c>
      <c r="D448" s="72" t="s">
        <v>2126</v>
      </c>
      <c r="E448" s="19" t="s">
        <v>2127</v>
      </c>
      <c r="F448" s="19" t="s">
        <v>2137</v>
      </c>
      <c r="G448" s="85" t="s">
        <v>2138</v>
      </c>
      <c r="H448" s="19" t="s">
        <v>2187</v>
      </c>
      <c r="I448" s="46">
        <v>623127.5</v>
      </c>
      <c r="J448" s="75">
        <v>623127.5</v>
      </c>
      <c r="K448" s="76">
        <v>16</v>
      </c>
      <c r="L448" s="76" t="s">
        <v>2716</v>
      </c>
    </row>
    <row r="449" spans="1:12" ht="75" customHeight="1" x14ac:dyDescent="0.3">
      <c r="A449" s="70">
        <f t="shared" si="6"/>
        <v>442</v>
      </c>
      <c r="B449" s="87" t="s">
        <v>397</v>
      </c>
      <c r="C449" s="83" t="s">
        <v>2254</v>
      </c>
      <c r="D449" s="72" t="s">
        <v>2126</v>
      </c>
      <c r="E449" s="19" t="s">
        <v>2127</v>
      </c>
      <c r="F449" s="19" t="s">
        <v>2137</v>
      </c>
      <c r="G449" s="85" t="s">
        <v>2138</v>
      </c>
      <c r="H449" s="19" t="s">
        <v>2130</v>
      </c>
      <c r="I449" s="46">
        <v>625910.5</v>
      </c>
      <c r="J449" s="75">
        <v>625910.5</v>
      </c>
      <c r="K449" s="76">
        <v>17</v>
      </c>
      <c r="L449" s="76" t="s">
        <v>2716</v>
      </c>
    </row>
    <row r="450" spans="1:12" ht="75" customHeight="1" x14ac:dyDescent="0.3">
      <c r="A450" s="70">
        <f t="shared" si="6"/>
        <v>443</v>
      </c>
      <c r="B450" s="87" t="s">
        <v>397</v>
      </c>
      <c r="C450" s="83" t="s">
        <v>2254</v>
      </c>
      <c r="D450" s="72" t="s">
        <v>2126</v>
      </c>
      <c r="E450" s="19" t="s">
        <v>2127</v>
      </c>
      <c r="F450" s="19" t="s">
        <v>2137</v>
      </c>
      <c r="G450" s="85" t="s">
        <v>2138</v>
      </c>
      <c r="H450" s="19" t="s">
        <v>2188</v>
      </c>
      <c r="I450" s="46">
        <v>631843.35</v>
      </c>
      <c r="J450" s="75">
        <v>631843.35</v>
      </c>
      <c r="K450" s="76">
        <v>18</v>
      </c>
      <c r="L450" s="76" t="s">
        <v>2716</v>
      </c>
    </row>
    <row r="451" spans="1:12" ht="75" customHeight="1" x14ac:dyDescent="0.3">
      <c r="A451" s="70">
        <f t="shared" si="6"/>
        <v>444</v>
      </c>
      <c r="B451" s="87" t="s">
        <v>397</v>
      </c>
      <c r="C451" s="83" t="s">
        <v>2254</v>
      </c>
      <c r="D451" s="72" t="s">
        <v>2126</v>
      </c>
      <c r="E451" s="19" t="s">
        <v>2127</v>
      </c>
      <c r="F451" s="19" t="s">
        <v>2137</v>
      </c>
      <c r="G451" s="85" t="s">
        <v>2138</v>
      </c>
      <c r="H451" s="19" t="s">
        <v>2132</v>
      </c>
      <c r="I451" s="46">
        <v>647624.22499999998</v>
      </c>
      <c r="J451" s="75">
        <v>647624.22499999998</v>
      </c>
      <c r="K451" s="76">
        <v>19</v>
      </c>
      <c r="L451" s="76" t="s">
        <v>2716</v>
      </c>
    </row>
    <row r="452" spans="1:12" ht="75" customHeight="1" x14ac:dyDescent="0.3">
      <c r="A452" s="70">
        <f t="shared" si="6"/>
        <v>445</v>
      </c>
      <c r="B452" s="87" t="s">
        <v>397</v>
      </c>
      <c r="C452" s="83" t="s">
        <v>2254</v>
      </c>
      <c r="D452" s="72" t="s">
        <v>2126</v>
      </c>
      <c r="E452" s="19" t="s">
        <v>2127</v>
      </c>
      <c r="F452" s="19" t="s">
        <v>2137</v>
      </c>
      <c r="G452" s="85" t="s">
        <v>2138</v>
      </c>
      <c r="H452" s="19" t="s">
        <v>2190</v>
      </c>
      <c r="I452" s="46">
        <v>650578</v>
      </c>
      <c r="J452" s="75">
        <v>650578</v>
      </c>
      <c r="K452" s="76">
        <v>20</v>
      </c>
      <c r="L452" s="76" t="s">
        <v>2716</v>
      </c>
    </row>
    <row r="453" spans="1:12" ht="75" customHeight="1" x14ac:dyDescent="0.3">
      <c r="A453" s="70">
        <f t="shared" si="6"/>
        <v>446</v>
      </c>
      <c r="B453" s="87" t="s">
        <v>397</v>
      </c>
      <c r="C453" s="72" t="s">
        <v>2255</v>
      </c>
      <c r="D453" s="82" t="s">
        <v>1484</v>
      </c>
      <c r="E453" s="19" t="s">
        <v>1616</v>
      </c>
      <c r="F453" s="19" t="s">
        <v>1635</v>
      </c>
      <c r="G453" s="85" t="s">
        <v>78</v>
      </c>
      <c r="H453" s="72" t="s">
        <v>2256</v>
      </c>
      <c r="I453" s="105">
        <v>750829.25</v>
      </c>
      <c r="J453" s="75">
        <v>779889.01264234213</v>
      </c>
      <c r="K453" s="76">
        <v>21</v>
      </c>
      <c r="L453" s="76" t="s">
        <v>2716</v>
      </c>
    </row>
    <row r="454" spans="1:12" ht="75" customHeight="1" x14ac:dyDescent="0.3">
      <c r="A454" s="70">
        <f t="shared" si="6"/>
        <v>447</v>
      </c>
      <c r="B454" s="87" t="s">
        <v>397</v>
      </c>
      <c r="C454" s="72" t="s">
        <v>2255</v>
      </c>
      <c r="D454" s="82" t="s">
        <v>1484</v>
      </c>
      <c r="E454" s="19" t="s">
        <v>1616</v>
      </c>
      <c r="F454" s="19" t="s">
        <v>2257</v>
      </c>
      <c r="G454" s="85" t="s">
        <v>78</v>
      </c>
      <c r="H454" s="72" t="s">
        <v>2256</v>
      </c>
      <c r="I454" s="105">
        <v>829046.5</v>
      </c>
      <c r="J454" s="75">
        <v>860113.66669770982</v>
      </c>
      <c r="K454" s="76">
        <v>22</v>
      </c>
      <c r="L454" s="76" t="s">
        <v>2716</v>
      </c>
    </row>
    <row r="455" spans="1:12" ht="75" customHeight="1" x14ac:dyDescent="0.3">
      <c r="A455" s="70">
        <f t="shared" si="6"/>
        <v>448</v>
      </c>
      <c r="B455" s="87" t="s">
        <v>397</v>
      </c>
      <c r="C455" s="72" t="s">
        <v>2255</v>
      </c>
      <c r="D455" s="72" t="s">
        <v>2217</v>
      </c>
      <c r="E455" s="19" t="s">
        <v>2258</v>
      </c>
      <c r="F455" s="19" t="s">
        <v>2259</v>
      </c>
      <c r="G455" s="85" t="s">
        <v>2260</v>
      </c>
      <c r="H455" s="72" t="s">
        <v>2220</v>
      </c>
      <c r="I455" s="81">
        <v>891295.99999999988</v>
      </c>
      <c r="J455" s="75">
        <v>943544.20669958042</v>
      </c>
      <c r="K455" s="76">
        <v>23</v>
      </c>
      <c r="L455" s="76" t="s">
        <v>2716</v>
      </c>
    </row>
    <row r="456" spans="1:12" ht="75" customHeight="1" x14ac:dyDescent="0.3">
      <c r="A456" s="70">
        <f t="shared" si="6"/>
        <v>449</v>
      </c>
      <c r="B456" s="87" t="s">
        <v>397</v>
      </c>
      <c r="C456" s="83" t="s">
        <v>2254</v>
      </c>
      <c r="D456" s="72" t="s">
        <v>1924</v>
      </c>
      <c r="E456" s="19" t="s">
        <v>2258</v>
      </c>
      <c r="F456" s="72" t="s">
        <v>2261</v>
      </c>
      <c r="G456" s="19" t="s">
        <v>2261</v>
      </c>
      <c r="H456" s="72" t="s">
        <v>2160</v>
      </c>
      <c r="I456" s="105">
        <v>901000</v>
      </c>
      <c r="J456" s="75">
        <v>948535.35392584489</v>
      </c>
      <c r="K456" s="76">
        <v>24</v>
      </c>
      <c r="L456" s="76" t="s">
        <v>2716</v>
      </c>
    </row>
    <row r="457" spans="1:12" ht="75" customHeight="1" x14ac:dyDescent="0.3">
      <c r="A457" s="70">
        <f t="shared" ref="A457:A520" si="7">ROW(A450)</f>
        <v>450</v>
      </c>
      <c r="B457" s="87" t="s">
        <v>397</v>
      </c>
      <c r="C457" s="83" t="s">
        <v>2254</v>
      </c>
      <c r="D457" s="72" t="s">
        <v>2142</v>
      </c>
      <c r="E457" s="19" t="s">
        <v>2143</v>
      </c>
      <c r="F457" s="19" t="s">
        <v>2262</v>
      </c>
      <c r="G457" s="85" t="s">
        <v>2263</v>
      </c>
      <c r="H457" s="72" t="s">
        <v>2166</v>
      </c>
      <c r="I457" s="46">
        <v>929009.58000000007</v>
      </c>
      <c r="J457" s="75">
        <v>955471.06785605475</v>
      </c>
      <c r="K457" s="76">
        <v>25</v>
      </c>
      <c r="L457" s="76" t="s">
        <v>2716</v>
      </c>
    </row>
    <row r="458" spans="1:12" ht="75" customHeight="1" x14ac:dyDescent="0.3">
      <c r="A458" s="70">
        <f t="shared" si="7"/>
        <v>451</v>
      </c>
      <c r="B458" s="87" t="s">
        <v>397</v>
      </c>
      <c r="C458" s="83" t="s">
        <v>2254</v>
      </c>
      <c r="D458" s="72" t="s">
        <v>2142</v>
      </c>
      <c r="E458" s="19" t="s">
        <v>2143</v>
      </c>
      <c r="F458" s="19" t="s">
        <v>2264</v>
      </c>
      <c r="G458" s="85" t="s">
        <v>2265</v>
      </c>
      <c r="H458" s="72" t="s">
        <v>2166</v>
      </c>
      <c r="I458" s="46">
        <v>974171.16</v>
      </c>
      <c r="J458" s="75">
        <v>1002241.6592505343</v>
      </c>
      <c r="K458" s="76">
        <v>26</v>
      </c>
      <c r="L458" s="76" t="s">
        <v>2716</v>
      </c>
    </row>
    <row r="459" spans="1:12" ht="75" customHeight="1" x14ac:dyDescent="0.3">
      <c r="A459" s="70">
        <f t="shared" si="7"/>
        <v>452</v>
      </c>
      <c r="B459" s="87" t="s">
        <v>397</v>
      </c>
      <c r="C459" s="83" t="s">
        <v>2254</v>
      </c>
      <c r="D459" s="72" t="s">
        <v>2142</v>
      </c>
      <c r="E459" s="19" t="s">
        <v>2143</v>
      </c>
      <c r="F459" s="19" t="s">
        <v>2266</v>
      </c>
      <c r="G459" s="85" t="s">
        <v>2267</v>
      </c>
      <c r="H459" s="72" t="s">
        <v>2166</v>
      </c>
      <c r="I459" s="46">
        <v>997151.35</v>
      </c>
      <c r="J459" s="75">
        <v>1025270.6766814124</v>
      </c>
      <c r="K459" s="76">
        <v>27</v>
      </c>
      <c r="L459" s="76" t="s">
        <v>2716</v>
      </c>
    </row>
    <row r="460" spans="1:12" ht="75" customHeight="1" x14ac:dyDescent="0.3">
      <c r="A460" s="70">
        <f t="shared" si="7"/>
        <v>453</v>
      </c>
      <c r="B460" s="87" t="s">
        <v>397</v>
      </c>
      <c r="C460" s="71" t="s">
        <v>2254</v>
      </c>
      <c r="D460" s="72" t="s">
        <v>2146</v>
      </c>
      <c r="E460" s="19" t="s">
        <v>1621</v>
      </c>
      <c r="F460" s="19" t="s">
        <v>2268</v>
      </c>
      <c r="G460" s="85" t="s">
        <v>1637</v>
      </c>
      <c r="H460" s="87" t="s">
        <v>2149</v>
      </c>
      <c r="I460" s="105">
        <v>1001936.35</v>
      </c>
      <c r="J460" s="75">
        <v>1037965.2747530756</v>
      </c>
      <c r="K460" s="76">
        <v>28</v>
      </c>
      <c r="L460" s="76" t="s">
        <v>2716</v>
      </c>
    </row>
    <row r="461" spans="1:12" ht="75" customHeight="1" x14ac:dyDescent="0.3">
      <c r="A461" s="70">
        <f t="shared" si="7"/>
        <v>454</v>
      </c>
      <c r="B461" s="87" t="s">
        <v>397</v>
      </c>
      <c r="C461" s="83" t="s">
        <v>2254</v>
      </c>
      <c r="D461" s="72" t="s">
        <v>2142</v>
      </c>
      <c r="E461" s="19" t="s">
        <v>2143</v>
      </c>
      <c r="F461" s="19" t="s">
        <v>2269</v>
      </c>
      <c r="G461" s="85" t="s">
        <v>2270</v>
      </c>
      <c r="H461" s="72" t="s">
        <v>2166</v>
      </c>
      <c r="I461" s="46">
        <v>1038630.22</v>
      </c>
      <c r="J461" s="75">
        <v>1068214.0924865047</v>
      </c>
      <c r="K461" s="76">
        <v>29</v>
      </c>
      <c r="L461" s="76" t="s">
        <v>2716</v>
      </c>
    </row>
    <row r="462" spans="1:12" ht="75" customHeight="1" x14ac:dyDescent="0.3">
      <c r="A462" s="70">
        <f t="shared" si="7"/>
        <v>455</v>
      </c>
      <c r="B462" s="87" t="s">
        <v>397</v>
      </c>
      <c r="C462" s="83" t="s">
        <v>2254</v>
      </c>
      <c r="D462" s="72" t="s">
        <v>2142</v>
      </c>
      <c r="E462" s="19" t="s">
        <v>2143</v>
      </c>
      <c r="F462" s="19" t="s">
        <v>2271</v>
      </c>
      <c r="G462" s="85" t="s">
        <v>2272</v>
      </c>
      <c r="H462" s="72" t="s">
        <v>2166</v>
      </c>
      <c r="I462" s="46">
        <v>1067607.29</v>
      </c>
      <c r="J462" s="75">
        <v>1098370.1280559017</v>
      </c>
      <c r="K462" s="76">
        <v>30</v>
      </c>
      <c r="L462" s="76" t="s">
        <v>2716</v>
      </c>
    </row>
    <row r="463" spans="1:12" ht="75" customHeight="1" x14ac:dyDescent="0.3">
      <c r="A463" s="70">
        <f t="shared" si="7"/>
        <v>456</v>
      </c>
      <c r="B463" s="87" t="s">
        <v>397</v>
      </c>
      <c r="C463" s="83" t="s">
        <v>2254</v>
      </c>
      <c r="D463" s="72" t="s">
        <v>1930</v>
      </c>
      <c r="E463" s="19" t="s">
        <v>2178</v>
      </c>
      <c r="F463" s="19" t="s">
        <v>2273</v>
      </c>
      <c r="G463" s="19" t="s">
        <v>2274</v>
      </c>
      <c r="H463" s="72" t="s">
        <v>2169</v>
      </c>
      <c r="I463" s="105">
        <v>1070000</v>
      </c>
      <c r="J463" s="75">
        <v>1069999.9999999998</v>
      </c>
      <c r="K463" s="76">
        <v>31</v>
      </c>
      <c r="L463" s="76" t="s">
        <v>2716</v>
      </c>
    </row>
    <row r="464" spans="1:12" ht="75" customHeight="1" x14ac:dyDescent="0.3">
      <c r="A464" s="70">
        <f t="shared" si="7"/>
        <v>457</v>
      </c>
      <c r="B464" s="87" t="s">
        <v>397</v>
      </c>
      <c r="C464" s="72" t="s">
        <v>2255</v>
      </c>
      <c r="D464" s="72" t="s">
        <v>2217</v>
      </c>
      <c r="E464" s="19" t="s">
        <v>2218</v>
      </c>
      <c r="F464" s="19" t="s">
        <v>2275</v>
      </c>
      <c r="G464" s="19" t="s">
        <v>2274</v>
      </c>
      <c r="H464" s="72" t="s">
        <v>2220</v>
      </c>
      <c r="I464" s="81">
        <v>1071615.9999999998</v>
      </c>
      <c r="J464" s="75">
        <v>1177730.785200197</v>
      </c>
      <c r="K464" s="76">
        <v>32</v>
      </c>
      <c r="L464" s="76" t="s">
        <v>2716</v>
      </c>
    </row>
    <row r="465" spans="1:12" ht="75" customHeight="1" x14ac:dyDescent="0.3">
      <c r="A465" s="70">
        <f t="shared" si="7"/>
        <v>458</v>
      </c>
      <c r="B465" s="87" t="s">
        <v>397</v>
      </c>
      <c r="C465" s="71" t="s">
        <v>2254</v>
      </c>
      <c r="D465" s="72" t="s">
        <v>2146</v>
      </c>
      <c r="E465" s="19" t="s">
        <v>1621</v>
      </c>
      <c r="F465" s="19" t="s">
        <v>2268</v>
      </c>
      <c r="G465" s="85" t="s">
        <v>1637</v>
      </c>
      <c r="H465" s="87" t="s">
        <v>2149</v>
      </c>
      <c r="I465" s="105">
        <v>1078986.3500000001</v>
      </c>
      <c r="J465" s="75">
        <v>1117785.9384306881</v>
      </c>
      <c r="K465" s="76">
        <v>33</v>
      </c>
      <c r="L465" s="76" t="s">
        <v>2716</v>
      </c>
    </row>
    <row r="466" spans="1:12" ht="75" customHeight="1" x14ac:dyDescent="0.3">
      <c r="A466" s="70">
        <f t="shared" si="7"/>
        <v>459</v>
      </c>
      <c r="B466" s="87" t="s">
        <v>397</v>
      </c>
      <c r="C466" s="83" t="s">
        <v>2254</v>
      </c>
      <c r="D466" s="72" t="s">
        <v>1930</v>
      </c>
      <c r="E466" s="19" t="s">
        <v>2178</v>
      </c>
      <c r="F466" s="19" t="s">
        <v>2276</v>
      </c>
      <c r="G466" s="19" t="s">
        <v>2277</v>
      </c>
      <c r="H466" s="72" t="s">
        <v>2160</v>
      </c>
      <c r="I466" s="105">
        <v>1120000</v>
      </c>
      <c r="J466" s="75">
        <v>1119999.9999999998</v>
      </c>
      <c r="K466" s="76">
        <v>34</v>
      </c>
      <c r="L466" s="76" t="s">
        <v>2716</v>
      </c>
    </row>
    <row r="467" spans="1:12" ht="75" customHeight="1" x14ac:dyDescent="0.3">
      <c r="A467" s="70">
        <f t="shared" si="7"/>
        <v>460</v>
      </c>
      <c r="B467" s="87" t="s">
        <v>397</v>
      </c>
      <c r="C467" s="83" t="s">
        <v>2254</v>
      </c>
      <c r="D467" s="72" t="s">
        <v>1924</v>
      </c>
      <c r="E467" s="19" t="s">
        <v>2178</v>
      </c>
      <c r="F467" s="72" t="s">
        <v>2273</v>
      </c>
      <c r="G467" s="19" t="s">
        <v>2274</v>
      </c>
      <c r="H467" s="72" t="s">
        <v>2192</v>
      </c>
      <c r="I467" s="105">
        <v>1120643</v>
      </c>
      <c r="J467" s="75">
        <v>1120643</v>
      </c>
      <c r="K467" s="76">
        <v>35</v>
      </c>
      <c r="L467" s="76" t="s">
        <v>2716</v>
      </c>
    </row>
    <row r="468" spans="1:12" ht="75" customHeight="1" x14ac:dyDescent="0.3">
      <c r="A468" s="70">
        <f t="shared" si="7"/>
        <v>461</v>
      </c>
      <c r="B468" s="87" t="s">
        <v>397</v>
      </c>
      <c r="C468" s="72" t="s">
        <v>2255</v>
      </c>
      <c r="D468" s="72" t="s">
        <v>2217</v>
      </c>
      <c r="E468" s="19" t="s">
        <v>2218</v>
      </c>
      <c r="F468" s="19" t="s">
        <v>2278</v>
      </c>
      <c r="G468" s="19" t="s">
        <v>2279</v>
      </c>
      <c r="H468" s="72" t="s">
        <v>2220</v>
      </c>
      <c r="I468" s="81">
        <v>1136015.9999999998</v>
      </c>
      <c r="J468" s="75">
        <v>1248507.8756569393</v>
      </c>
      <c r="K468" s="76">
        <v>36</v>
      </c>
      <c r="L468" s="76" t="s">
        <v>2716</v>
      </c>
    </row>
    <row r="469" spans="1:12" ht="75" customHeight="1" x14ac:dyDescent="0.3">
      <c r="A469" s="70">
        <f t="shared" si="7"/>
        <v>462</v>
      </c>
      <c r="B469" s="87" t="s">
        <v>397</v>
      </c>
      <c r="C469" s="83" t="s">
        <v>2254</v>
      </c>
      <c r="D469" s="72" t="s">
        <v>1930</v>
      </c>
      <c r="E469" s="19" t="s">
        <v>2178</v>
      </c>
      <c r="F469" s="19" t="s">
        <v>2280</v>
      </c>
      <c r="G469" s="19" t="s">
        <v>2281</v>
      </c>
      <c r="H469" s="72" t="s">
        <v>2192</v>
      </c>
      <c r="I469" s="105">
        <v>1150000</v>
      </c>
      <c r="J469" s="75">
        <v>1150000</v>
      </c>
      <c r="K469" s="76">
        <v>37</v>
      </c>
      <c r="L469" s="76" t="s">
        <v>2716</v>
      </c>
    </row>
    <row r="470" spans="1:12" ht="75" customHeight="1" x14ac:dyDescent="0.3">
      <c r="A470" s="70">
        <f t="shared" si="7"/>
        <v>463</v>
      </c>
      <c r="B470" s="87" t="s">
        <v>397</v>
      </c>
      <c r="C470" s="83" t="s">
        <v>2254</v>
      </c>
      <c r="D470" s="72" t="s">
        <v>1930</v>
      </c>
      <c r="E470" s="19" t="s">
        <v>2178</v>
      </c>
      <c r="F470" s="19" t="s">
        <v>2282</v>
      </c>
      <c r="G470" s="19" t="s">
        <v>2283</v>
      </c>
      <c r="H470" s="72" t="s">
        <v>2160</v>
      </c>
      <c r="I470" s="105">
        <v>1160000</v>
      </c>
      <c r="J470" s="75">
        <v>1159999.9999999998</v>
      </c>
      <c r="K470" s="76">
        <v>38</v>
      </c>
      <c r="L470" s="76" t="s">
        <v>2716</v>
      </c>
    </row>
    <row r="471" spans="1:12" ht="75" customHeight="1" x14ac:dyDescent="0.3">
      <c r="A471" s="70">
        <f t="shared" si="7"/>
        <v>464</v>
      </c>
      <c r="B471" s="87" t="s">
        <v>397</v>
      </c>
      <c r="C471" s="83" t="s">
        <v>2254</v>
      </c>
      <c r="D471" s="72" t="s">
        <v>1933</v>
      </c>
      <c r="E471" s="19" t="s">
        <v>2178</v>
      </c>
      <c r="F471" s="72" t="s">
        <v>2276</v>
      </c>
      <c r="G471" s="19" t="s">
        <v>2277</v>
      </c>
      <c r="H471" s="72" t="s">
        <v>2236</v>
      </c>
      <c r="I471" s="105">
        <v>1170000</v>
      </c>
      <c r="J471" s="75">
        <v>1169999.9999999998</v>
      </c>
      <c r="K471" s="76">
        <v>39</v>
      </c>
      <c r="L471" s="76" t="s">
        <v>2716</v>
      </c>
    </row>
    <row r="472" spans="1:12" ht="75" customHeight="1" x14ac:dyDescent="0.3">
      <c r="A472" s="70">
        <f t="shared" si="7"/>
        <v>465</v>
      </c>
      <c r="B472" s="87" t="s">
        <v>397</v>
      </c>
      <c r="C472" s="83" t="s">
        <v>2254</v>
      </c>
      <c r="D472" s="72" t="s">
        <v>1924</v>
      </c>
      <c r="E472" s="19" t="s">
        <v>2178</v>
      </c>
      <c r="F472" s="72" t="s">
        <v>2280</v>
      </c>
      <c r="G472" s="19" t="s">
        <v>2281</v>
      </c>
      <c r="H472" s="72" t="s">
        <v>2160</v>
      </c>
      <c r="I472" s="105">
        <v>1200000</v>
      </c>
      <c r="J472" s="75">
        <v>1199999.9999999998</v>
      </c>
      <c r="K472" s="76">
        <v>40</v>
      </c>
      <c r="L472" s="76" t="s">
        <v>2716</v>
      </c>
    </row>
    <row r="473" spans="1:12" ht="75" customHeight="1" x14ac:dyDescent="0.3">
      <c r="A473" s="70">
        <f t="shared" si="7"/>
        <v>466</v>
      </c>
      <c r="B473" s="87" t="s">
        <v>397</v>
      </c>
      <c r="C473" s="83" t="s">
        <v>2254</v>
      </c>
      <c r="D473" s="72" t="s">
        <v>1924</v>
      </c>
      <c r="E473" s="19" t="s">
        <v>2178</v>
      </c>
      <c r="F473" s="72" t="s">
        <v>2282</v>
      </c>
      <c r="G473" s="19" t="s">
        <v>2283</v>
      </c>
      <c r="H473" s="72" t="s">
        <v>2169</v>
      </c>
      <c r="I473" s="105">
        <v>1215000</v>
      </c>
      <c r="J473" s="75">
        <v>1215000</v>
      </c>
      <c r="K473" s="76">
        <v>41</v>
      </c>
      <c r="L473" s="76" t="s">
        <v>2716</v>
      </c>
    </row>
    <row r="474" spans="1:12" ht="75" customHeight="1" x14ac:dyDescent="0.3">
      <c r="A474" s="70">
        <f t="shared" si="7"/>
        <v>467</v>
      </c>
      <c r="B474" s="87" t="s">
        <v>397</v>
      </c>
      <c r="C474" s="83" t="s">
        <v>2254</v>
      </c>
      <c r="D474" s="72" t="s">
        <v>1930</v>
      </c>
      <c r="E474" s="19" t="s">
        <v>2178</v>
      </c>
      <c r="F474" s="19" t="s">
        <v>2288</v>
      </c>
      <c r="G474" s="19" t="s">
        <v>2289</v>
      </c>
      <c r="H474" s="72" t="s">
        <v>2160</v>
      </c>
      <c r="I474" s="105">
        <v>1220000</v>
      </c>
      <c r="J474" s="75">
        <v>1220000</v>
      </c>
      <c r="K474" s="76">
        <v>42</v>
      </c>
      <c r="L474" s="76" t="s">
        <v>2716</v>
      </c>
    </row>
    <row r="475" spans="1:12" ht="75" customHeight="1" x14ac:dyDescent="0.3">
      <c r="A475" s="70">
        <f t="shared" si="7"/>
        <v>468</v>
      </c>
      <c r="B475" s="87" t="s">
        <v>397</v>
      </c>
      <c r="C475" s="83" t="s">
        <v>2254</v>
      </c>
      <c r="D475" s="72" t="s">
        <v>2177</v>
      </c>
      <c r="E475" s="19" t="s">
        <v>2178</v>
      </c>
      <c r="F475" s="19" t="s">
        <v>2290</v>
      </c>
      <c r="G475" s="85" t="s">
        <v>2274</v>
      </c>
      <c r="H475" s="72" t="s">
        <v>2216</v>
      </c>
      <c r="I475" s="105">
        <v>1228541.67</v>
      </c>
      <c r="J475" s="75">
        <v>1258997.2464870284</v>
      </c>
      <c r="K475" s="76">
        <v>43</v>
      </c>
      <c r="L475" s="76" t="s">
        <v>2716</v>
      </c>
    </row>
    <row r="476" spans="1:12" ht="75" customHeight="1" x14ac:dyDescent="0.3">
      <c r="A476" s="70">
        <f t="shared" si="7"/>
        <v>469</v>
      </c>
      <c r="B476" s="87" t="s">
        <v>397</v>
      </c>
      <c r="C476" s="83" t="s">
        <v>2254</v>
      </c>
      <c r="D476" s="72" t="s">
        <v>1924</v>
      </c>
      <c r="E476" s="19" t="s">
        <v>2178</v>
      </c>
      <c r="F476" s="72" t="s">
        <v>2276</v>
      </c>
      <c r="G476" s="19" t="s">
        <v>2277</v>
      </c>
      <c r="H476" s="72" t="s">
        <v>2159</v>
      </c>
      <c r="I476" s="105">
        <v>1240000</v>
      </c>
      <c r="J476" s="75">
        <v>1239999.9999999998</v>
      </c>
      <c r="K476" s="76">
        <v>44</v>
      </c>
      <c r="L476" s="76" t="s">
        <v>2716</v>
      </c>
    </row>
    <row r="477" spans="1:12" ht="75" customHeight="1" x14ac:dyDescent="0.3">
      <c r="A477" s="70">
        <f t="shared" si="7"/>
        <v>470</v>
      </c>
      <c r="B477" s="87" t="s">
        <v>397</v>
      </c>
      <c r="C477" s="83" t="s">
        <v>2254</v>
      </c>
      <c r="D477" s="72" t="s">
        <v>1930</v>
      </c>
      <c r="E477" s="19" t="s">
        <v>2178</v>
      </c>
      <c r="F477" s="19" t="s">
        <v>2291</v>
      </c>
      <c r="G477" s="19" t="s">
        <v>2279</v>
      </c>
      <c r="H477" s="72" t="s">
        <v>2169</v>
      </c>
      <c r="I477" s="105">
        <v>1250000</v>
      </c>
      <c r="J477" s="75">
        <v>1249999.9999999998</v>
      </c>
      <c r="K477" s="76">
        <v>45</v>
      </c>
      <c r="L477" s="76" t="s">
        <v>2716</v>
      </c>
    </row>
    <row r="478" spans="1:12" ht="75" customHeight="1" x14ac:dyDescent="0.3">
      <c r="A478" s="70">
        <f t="shared" si="7"/>
        <v>471</v>
      </c>
      <c r="B478" s="87" t="s">
        <v>397</v>
      </c>
      <c r="C478" s="83" t="s">
        <v>2254</v>
      </c>
      <c r="D478" s="72" t="s">
        <v>1933</v>
      </c>
      <c r="E478" s="19" t="s">
        <v>2178</v>
      </c>
      <c r="F478" s="72" t="s">
        <v>2284</v>
      </c>
      <c r="G478" s="19" t="s">
        <v>2285</v>
      </c>
      <c r="H478" s="72" t="s">
        <v>2195</v>
      </c>
      <c r="I478" s="105">
        <v>1260432</v>
      </c>
      <c r="J478" s="75">
        <v>1260432</v>
      </c>
      <c r="K478" s="76">
        <v>46</v>
      </c>
      <c r="L478" s="76" t="s">
        <v>2716</v>
      </c>
    </row>
    <row r="479" spans="1:12" ht="75" customHeight="1" x14ac:dyDescent="0.3">
      <c r="A479" s="70">
        <f t="shared" si="7"/>
        <v>472</v>
      </c>
      <c r="B479" s="87" t="s">
        <v>397</v>
      </c>
      <c r="C479" s="83" t="s">
        <v>2254</v>
      </c>
      <c r="D479" s="72" t="s">
        <v>1930</v>
      </c>
      <c r="E479" s="19" t="s">
        <v>2178</v>
      </c>
      <c r="F479" s="19" t="s">
        <v>2295</v>
      </c>
      <c r="G479" s="19" t="s">
        <v>2296</v>
      </c>
      <c r="H479" s="72" t="s">
        <v>2192</v>
      </c>
      <c r="I479" s="105">
        <v>1270000</v>
      </c>
      <c r="J479" s="75">
        <v>1270000</v>
      </c>
      <c r="K479" s="76">
        <v>47</v>
      </c>
      <c r="L479" s="76" t="s">
        <v>2716</v>
      </c>
    </row>
    <row r="480" spans="1:12" ht="75" customHeight="1" x14ac:dyDescent="0.3">
      <c r="A480" s="70">
        <f t="shared" si="7"/>
        <v>473</v>
      </c>
      <c r="B480" s="87" t="s">
        <v>397</v>
      </c>
      <c r="C480" s="83" t="s">
        <v>2254</v>
      </c>
      <c r="D480" s="72" t="s">
        <v>1933</v>
      </c>
      <c r="E480" s="19" t="s">
        <v>2178</v>
      </c>
      <c r="F480" s="72" t="s">
        <v>2288</v>
      </c>
      <c r="G480" s="19" t="s">
        <v>2289</v>
      </c>
      <c r="H480" s="72" t="s">
        <v>2192</v>
      </c>
      <c r="I480" s="105">
        <v>1270700</v>
      </c>
      <c r="J480" s="75">
        <v>1270699.9999999998</v>
      </c>
      <c r="K480" s="76">
        <v>48</v>
      </c>
      <c r="L480" s="76" t="s">
        <v>2716</v>
      </c>
    </row>
    <row r="481" spans="1:12" ht="75" customHeight="1" x14ac:dyDescent="0.3">
      <c r="A481" s="70">
        <f t="shared" si="7"/>
        <v>474</v>
      </c>
      <c r="B481" s="87" t="s">
        <v>397</v>
      </c>
      <c r="C481" s="83" t="s">
        <v>2254</v>
      </c>
      <c r="D481" s="72" t="s">
        <v>1924</v>
      </c>
      <c r="E481" s="19" t="s">
        <v>2178</v>
      </c>
      <c r="F481" s="72" t="s">
        <v>2284</v>
      </c>
      <c r="G481" s="19" t="s">
        <v>2285</v>
      </c>
      <c r="H481" s="72" t="s">
        <v>2169</v>
      </c>
      <c r="I481" s="105">
        <v>1289700</v>
      </c>
      <c r="J481" s="75">
        <v>1289699.9999999998</v>
      </c>
      <c r="K481" s="76">
        <v>49</v>
      </c>
      <c r="L481" s="76" t="s">
        <v>2716</v>
      </c>
    </row>
    <row r="482" spans="1:12" ht="75" customHeight="1" x14ac:dyDescent="0.3">
      <c r="A482" s="70">
        <f t="shared" si="7"/>
        <v>475</v>
      </c>
      <c r="B482" s="87" t="s">
        <v>397</v>
      </c>
      <c r="C482" s="83" t="s">
        <v>2254</v>
      </c>
      <c r="D482" s="72" t="s">
        <v>1924</v>
      </c>
      <c r="E482" s="19" t="s">
        <v>2178</v>
      </c>
      <c r="F482" s="72" t="s">
        <v>2293</v>
      </c>
      <c r="G482" s="19" t="s">
        <v>2294</v>
      </c>
      <c r="H482" s="72" t="s">
        <v>2192</v>
      </c>
      <c r="I482" s="105">
        <v>1292500</v>
      </c>
      <c r="J482" s="75">
        <v>1292499.9999999998</v>
      </c>
      <c r="K482" s="76">
        <v>50</v>
      </c>
      <c r="L482" s="76" t="s">
        <v>2716</v>
      </c>
    </row>
    <row r="483" spans="1:12" ht="75" customHeight="1" x14ac:dyDescent="0.3">
      <c r="A483" s="70">
        <f t="shared" si="7"/>
        <v>476</v>
      </c>
      <c r="B483" s="87" t="s">
        <v>397</v>
      </c>
      <c r="C483" s="83" t="s">
        <v>2254</v>
      </c>
      <c r="D483" s="72" t="s">
        <v>1924</v>
      </c>
      <c r="E483" s="19" t="s">
        <v>2178</v>
      </c>
      <c r="F483" s="72" t="s">
        <v>2291</v>
      </c>
      <c r="G483" s="19" t="s">
        <v>2279</v>
      </c>
      <c r="H483" s="72" t="s">
        <v>2159</v>
      </c>
      <c r="I483" s="105">
        <v>1295323</v>
      </c>
      <c r="J483" s="75">
        <v>1295323</v>
      </c>
      <c r="K483" s="76">
        <v>51</v>
      </c>
      <c r="L483" s="76" t="s">
        <v>2716</v>
      </c>
    </row>
    <row r="484" spans="1:12" ht="75" customHeight="1" x14ac:dyDescent="0.3">
      <c r="A484" s="70">
        <f t="shared" si="7"/>
        <v>477</v>
      </c>
      <c r="B484" s="87" t="s">
        <v>397</v>
      </c>
      <c r="C484" s="83" t="s">
        <v>2254</v>
      </c>
      <c r="D484" s="72" t="s">
        <v>1933</v>
      </c>
      <c r="E484" s="19" t="s">
        <v>2178</v>
      </c>
      <c r="F484" s="72" t="s">
        <v>2291</v>
      </c>
      <c r="G484" s="19" t="s">
        <v>2279</v>
      </c>
      <c r="H484" s="72" t="s">
        <v>2236</v>
      </c>
      <c r="I484" s="105">
        <v>1300566</v>
      </c>
      <c r="J484" s="75">
        <v>1300566</v>
      </c>
      <c r="K484" s="76">
        <v>52</v>
      </c>
      <c r="L484" s="76" t="s">
        <v>2716</v>
      </c>
    </row>
    <row r="485" spans="1:12" ht="75" customHeight="1" x14ac:dyDescent="0.3">
      <c r="A485" s="70">
        <f t="shared" si="7"/>
        <v>478</v>
      </c>
      <c r="B485" s="87" t="s">
        <v>397</v>
      </c>
      <c r="C485" s="83" t="s">
        <v>2254</v>
      </c>
      <c r="D485" s="72" t="s">
        <v>1930</v>
      </c>
      <c r="E485" s="19" t="s">
        <v>2158</v>
      </c>
      <c r="F485" s="19" t="s">
        <v>2297</v>
      </c>
      <c r="G485" s="19" t="s">
        <v>2297</v>
      </c>
      <c r="H485" s="72" t="s">
        <v>2159</v>
      </c>
      <c r="I485" s="105">
        <v>1300959</v>
      </c>
      <c r="J485" s="75">
        <v>1369595.5666015686</v>
      </c>
      <c r="K485" s="76">
        <v>53</v>
      </c>
      <c r="L485" s="76" t="s">
        <v>2716</v>
      </c>
    </row>
    <row r="486" spans="1:12" ht="75" customHeight="1" x14ac:dyDescent="0.3">
      <c r="A486" s="70">
        <f t="shared" si="7"/>
        <v>479</v>
      </c>
      <c r="B486" s="87" t="s">
        <v>397</v>
      </c>
      <c r="C486" s="83" t="s">
        <v>2254</v>
      </c>
      <c r="D486" s="72" t="s">
        <v>1933</v>
      </c>
      <c r="E486" s="19" t="s">
        <v>2158</v>
      </c>
      <c r="F486" s="72" t="s">
        <v>2297</v>
      </c>
      <c r="G486" s="19" t="s">
        <v>2297</v>
      </c>
      <c r="H486" s="72" t="s">
        <v>2192</v>
      </c>
      <c r="I486" s="105">
        <v>1350000</v>
      </c>
      <c r="J486" s="75">
        <v>1421223.8932296233</v>
      </c>
      <c r="K486" s="76">
        <v>54</v>
      </c>
      <c r="L486" s="76" t="s">
        <v>2716</v>
      </c>
    </row>
    <row r="487" spans="1:12" ht="75" customHeight="1" x14ac:dyDescent="0.3">
      <c r="A487" s="70">
        <f t="shared" si="7"/>
        <v>480</v>
      </c>
      <c r="B487" s="87" t="s">
        <v>397</v>
      </c>
      <c r="C487" s="83" t="s">
        <v>2254</v>
      </c>
      <c r="D487" s="72" t="s">
        <v>1930</v>
      </c>
      <c r="E487" s="19" t="s">
        <v>2178</v>
      </c>
      <c r="F487" s="19" t="s">
        <v>2298</v>
      </c>
      <c r="G487" s="19" t="s">
        <v>2299</v>
      </c>
      <c r="H487" s="72" t="s">
        <v>2169</v>
      </c>
      <c r="I487" s="105">
        <v>1350000</v>
      </c>
      <c r="J487" s="75">
        <v>1349999.9999999998</v>
      </c>
      <c r="K487" s="76">
        <v>55</v>
      </c>
      <c r="L487" s="76" t="s">
        <v>2716</v>
      </c>
    </row>
    <row r="488" spans="1:12" ht="75" customHeight="1" x14ac:dyDescent="0.3">
      <c r="A488" s="70">
        <f t="shared" si="7"/>
        <v>481</v>
      </c>
      <c r="B488" s="87" t="s">
        <v>397</v>
      </c>
      <c r="C488" s="83" t="s">
        <v>2254</v>
      </c>
      <c r="D488" s="72" t="s">
        <v>1930</v>
      </c>
      <c r="E488" s="19" t="s">
        <v>2178</v>
      </c>
      <c r="F488" s="19" t="s">
        <v>2300</v>
      </c>
      <c r="G488" s="19" t="s">
        <v>2301</v>
      </c>
      <c r="H488" s="72" t="s">
        <v>2160</v>
      </c>
      <c r="I488" s="105">
        <v>1350000</v>
      </c>
      <c r="J488" s="75">
        <v>1349999.9999999998</v>
      </c>
      <c r="K488" s="76">
        <v>56</v>
      </c>
      <c r="L488" s="76" t="s">
        <v>2716</v>
      </c>
    </row>
    <row r="489" spans="1:12" ht="75" customHeight="1" x14ac:dyDescent="0.3">
      <c r="A489" s="70">
        <f t="shared" si="7"/>
        <v>482</v>
      </c>
      <c r="B489" s="87" t="s">
        <v>397</v>
      </c>
      <c r="C489" s="83" t="s">
        <v>2254</v>
      </c>
      <c r="D489" s="72" t="s">
        <v>1924</v>
      </c>
      <c r="E489" s="19" t="s">
        <v>2158</v>
      </c>
      <c r="F489" s="72" t="s">
        <v>2297</v>
      </c>
      <c r="G489" s="19" t="s">
        <v>2297</v>
      </c>
      <c r="H489" s="72" t="s">
        <v>2169</v>
      </c>
      <c r="I489" s="105">
        <v>1350765</v>
      </c>
      <c r="J489" s="75">
        <v>1422029.2534357868</v>
      </c>
      <c r="K489" s="76">
        <v>57</v>
      </c>
      <c r="L489" s="76" t="s">
        <v>2716</v>
      </c>
    </row>
    <row r="490" spans="1:12" ht="75" customHeight="1" x14ac:dyDescent="0.3">
      <c r="A490" s="70">
        <f t="shared" si="7"/>
        <v>483</v>
      </c>
      <c r="B490" s="87" t="s">
        <v>397</v>
      </c>
      <c r="C490" s="83" t="s">
        <v>2254</v>
      </c>
      <c r="D490" s="72" t="s">
        <v>1924</v>
      </c>
      <c r="E490" s="19" t="s">
        <v>2178</v>
      </c>
      <c r="F490" s="72" t="s">
        <v>2298</v>
      </c>
      <c r="G490" s="19" t="s">
        <v>2299</v>
      </c>
      <c r="H490" s="72" t="s">
        <v>2160</v>
      </c>
      <c r="I490" s="105">
        <v>1397200</v>
      </c>
      <c r="J490" s="75">
        <v>1397199.9999999998</v>
      </c>
      <c r="K490" s="76">
        <v>58</v>
      </c>
      <c r="L490" s="76" t="s">
        <v>2716</v>
      </c>
    </row>
    <row r="491" spans="1:12" ht="75" customHeight="1" x14ac:dyDescent="0.3">
      <c r="A491" s="70">
        <f t="shared" si="7"/>
        <v>484</v>
      </c>
      <c r="B491" s="87" t="s">
        <v>397</v>
      </c>
      <c r="C491" s="83" t="s">
        <v>2254</v>
      </c>
      <c r="D491" s="83" t="s">
        <v>656</v>
      </c>
      <c r="E491" s="19" t="s">
        <v>2178</v>
      </c>
      <c r="F491" s="19" t="s">
        <v>2282</v>
      </c>
      <c r="G491" s="19" t="s">
        <v>2283</v>
      </c>
      <c r="H491" s="72" t="s">
        <v>2182</v>
      </c>
      <c r="I491" s="105">
        <v>1478754</v>
      </c>
      <c r="J491" s="75">
        <v>1478753.9999999998</v>
      </c>
      <c r="K491" s="76">
        <v>59</v>
      </c>
      <c r="L491" s="76" t="s">
        <v>2716</v>
      </c>
    </row>
    <row r="492" spans="1:12" ht="75" customHeight="1" x14ac:dyDescent="0.3">
      <c r="A492" s="70">
        <f t="shared" si="7"/>
        <v>485</v>
      </c>
      <c r="B492" s="87" t="s">
        <v>397</v>
      </c>
      <c r="C492" s="83" t="s">
        <v>2254</v>
      </c>
      <c r="D492" s="72" t="s">
        <v>1627</v>
      </c>
      <c r="E492" s="19" t="s">
        <v>1616</v>
      </c>
      <c r="F492" s="19" t="s">
        <v>2286</v>
      </c>
      <c r="G492" s="85" t="s">
        <v>2287</v>
      </c>
      <c r="H492" s="72" t="s">
        <v>2176</v>
      </c>
      <c r="I492" s="105">
        <v>1551016.5</v>
      </c>
      <c r="J492" s="75">
        <v>1551016.4999999998</v>
      </c>
      <c r="K492" s="76">
        <v>60</v>
      </c>
      <c r="L492" s="76" t="s">
        <v>2716</v>
      </c>
    </row>
    <row r="493" spans="1:12" ht="75" customHeight="1" x14ac:dyDescent="0.3">
      <c r="A493" s="70">
        <f t="shared" si="7"/>
        <v>486</v>
      </c>
      <c r="B493" s="87" t="s">
        <v>397</v>
      </c>
      <c r="C493" s="83" t="s">
        <v>2254</v>
      </c>
      <c r="D493" s="72" t="s">
        <v>1930</v>
      </c>
      <c r="E493" s="19" t="s">
        <v>2258</v>
      </c>
      <c r="F493" s="19" t="s">
        <v>2261</v>
      </c>
      <c r="G493" s="19" t="s">
        <v>2261</v>
      </c>
      <c r="H493" s="72" t="s">
        <v>2159</v>
      </c>
      <c r="I493" s="105">
        <v>1581448</v>
      </c>
      <c r="J493" s="75">
        <v>1664882.7285186679</v>
      </c>
      <c r="K493" s="76">
        <v>61</v>
      </c>
      <c r="L493" s="76" t="s">
        <v>2716</v>
      </c>
    </row>
    <row r="494" spans="1:12" ht="75" customHeight="1" x14ac:dyDescent="0.3">
      <c r="A494" s="70">
        <f t="shared" si="7"/>
        <v>487</v>
      </c>
      <c r="B494" s="87" t="s">
        <v>397</v>
      </c>
      <c r="C494" s="83" t="s">
        <v>2254</v>
      </c>
      <c r="D494" s="72" t="s">
        <v>1933</v>
      </c>
      <c r="E494" s="19" t="s">
        <v>2258</v>
      </c>
      <c r="F494" s="72" t="s">
        <v>2261</v>
      </c>
      <c r="G494" s="19" t="s">
        <v>2261</v>
      </c>
      <c r="H494" s="72" t="s">
        <v>2236</v>
      </c>
      <c r="I494" s="105">
        <v>1618000.7625</v>
      </c>
      <c r="J494" s="75">
        <v>1703363.9577249994</v>
      </c>
      <c r="K494" s="76">
        <v>62</v>
      </c>
      <c r="L494" s="76" t="s">
        <v>2716</v>
      </c>
    </row>
    <row r="495" spans="1:12" ht="75" customHeight="1" x14ac:dyDescent="0.3">
      <c r="A495" s="70">
        <f t="shared" si="7"/>
        <v>488</v>
      </c>
      <c r="B495" s="87" t="s">
        <v>397</v>
      </c>
      <c r="C495" s="83" t="s">
        <v>2254</v>
      </c>
      <c r="D495" s="72" t="s">
        <v>1933</v>
      </c>
      <c r="E495" s="19" t="s">
        <v>2258</v>
      </c>
      <c r="F495" s="72" t="s">
        <v>2261</v>
      </c>
      <c r="G495" s="19" t="s">
        <v>2261</v>
      </c>
      <c r="H495" s="72" t="s">
        <v>2216</v>
      </c>
      <c r="I495" s="105">
        <v>1631000</v>
      </c>
      <c r="J495" s="75">
        <v>1717049.0147092708</v>
      </c>
      <c r="K495" s="76">
        <v>63</v>
      </c>
      <c r="L495" s="76" t="s">
        <v>2716</v>
      </c>
    </row>
    <row r="496" spans="1:12" ht="75" customHeight="1" x14ac:dyDescent="0.3">
      <c r="A496" s="70">
        <f t="shared" si="7"/>
        <v>489</v>
      </c>
      <c r="B496" s="87" t="s">
        <v>397</v>
      </c>
      <c r="C496" s="83" t="s">
        <v>2254</v>
      </c>
      <c r="D496" s="72" t="s">
        <v>1924</v>
      </c>
      <c r="E496" s="19" t="s">
        <v>2258</v>
      </c>
      <c r="F496" s="72" t="s">
        <v>2261</v>
      </c>
      <c r="G496" s="19" t="s">
        <v>2261</v>
      </c>
      <c r="H496" s="72" t="s">
        <v>2169</v>
      </c>
      <c r="I496" s="105">
        <v>1650118</v>
      </c>
      <c r="J496" s="75">
        <v>1737175.650554281</v>
      </c>
      <c r="K496" s="76">
        <v>64</v>
      </c>
      <c r="L496" s="76" t="s">
        <v>2716</v>
      </c>
    </row>
    <row r="497" spans="1:12" ht="75" customHeight="1" x14ac:dyDescent="0.3">
      <c r="A497" s="70">
        <f t="shared" si="7"/>
        <v>490</v>
      </c>
      <c r="B497" s="87" t="s">
        <v>397</v>
      </c>
      <c r="C497" s="83" t="s">
        <v>2254</v>
      </c>
      <c r="D497" s="106" t="s">
        <v>1576</v>
      </c>
      <c r="E497" s="19" t="s">
        <v>2252</v>
      </c>
      <c r="F497" s="19" t="s">
        <v>2253</v>
      </c>
      <c r="G497" s="19" t="s">
        <v>2253</v>
      </c>
      <c r="H497" s="72" t="s">
        <v>2213</v>
      </c>
      <c r="I497" s="105">
        <f>(963000+496415)*1.15</f>
        <v>1678327.2499999998</v>
      </c>
      <c r="J497" s="75">
        <v>1922813.859154263</v>
      </c>
      <c r="K497" s="76">
        <v>65</v>
      </c>
      <c r="L497" s="76" t="s">
        <v>2716</v>
      </c>
    </row>
    <row r="498" spans="1:12" ht="75" customHeight="1" x14ac:dyDescent="0.3">
      <c r="A498" s="70">
        <f t="shared" si="7"/>
        <v>491</v>
      </c>
      <c r="B498" s="87" t="s">
        <v>397</v>
      </c>
      <c r="C498" s="83" t="s">
        <v>2254</v>
      </c>
      <c r="D498" s="72" t="s">
        <v>1924</v>
      </c>
      <c r="E498" s="19" t="s">
        <v>2178</v>
      </c>
      <c r="F498" s="72" t="s">
        <v>2302</v>
      </c>
      <c r="G498" s="19" t="s">
        <v>2303</v>
      </c>
      <c r="H498" s="72" t="s">
        <v>2192</v>
      </c>
      <c r="I498" s="105">
        <v>1705223</v>
      </c>
      <c r="J498" s="75">
        <v>1705222.9999999998</v>
      </c>
      <c r="K498" s="76">
        <v>66</v>
      </c>
      <c r="L498" s="76" t="s">
        <v>2716</v>
      </c>
    </row>
    <row r="499" spans="1:12" ht="75" customHeight="1" x14ac:dyDescent="0.3">
      <c r="A499" s="70">
        <f t="shared" si="7"/>
        <v>492</v>
      </c>
      <c r="B499" s="87" t="s">
        <v>397</v>
      </c>
      <c r="C499" s="83" t="s">
        <v>2254</v>
      </c>
      <c r="D499" s="72" t="s">
        <v>1933</v>
      </c>
      <c r="E499" s="19" t="s">
        <v>2178</v>
      </c>
      <c r="F499" s="72" t="s">
        <v>2302</v>
      </c>
      <c r="G499" s="19" t="s">
        <v>2303</v>
      </c>
      <c r="H499" s="72" t="s">
        <v>2195</v>
      </c>
      <c r="I499" s="105">
        <v>1820450</v>
      </c>
      <c r="J499" s="75">
        <v>1820449.9999999998</v>
      </c>
      <c r="K499" s="76">
        <v>67</v>
      </c>
      <c r="L499" s="76" t="s">
        <v>2716</v>
      </c>
    </row>
    <row r="500" spans="1:12" ht="75" customHeight="1" x14ac:dyDescent="0.3">
      <c r="A500" s="70">
        <f t="shared" si="7"/>
        <v>493</v>
      </c>
      <c r="B500" s="87" t="s">
        <v>397</v>
      </c>
      <c r="C500" s="83" t="s">
        <v>2254</v>
      </c>
      <c r="D500" s="72" t="s">
        <v>1924</v>
      </c>
      <c r="E500" s="19" t="s">
        <v>2178</v>
      </c>
      <c r="F500" s="72" t="s">
        <v>2304</v>
      </c>
      <c r="G500" s="19" t="s">
        <v>2305</v>
      </c>
      <c r="H500" s="72" t="s">
        <v>2159</v>
      </c>
      <c r="I500" s="105">
        <v>1839332</v>
      </c>
      <c r="J500" s="75">
        <v>1839331.9999999998</v>
      </c>
      <c r="K500" s="76">
        <v>68</v>
      </c>
      <c r="L500" s="76" t="s">
        <v>2716</v>
      </c>
    </row>
    <row r="501" spans="1:12" ht="75" customHeight="1" x14ac:dyDescent="0.3">
      <c r="A501" s="70">
        <f t="shared" si="7"/>
        <v>494</v>
      </c>
      <c r="B501" s="87" t="s">
        <v>397</v>
      </c>
      <c r="C501" s="83" t="s">
        <v>2254</v>
      </c>
      <c r="D501" s="72" t="s">
        <v>1924</v>
      </c>
      <c r="E501" s="19" t="s">
        <v>2178</v>
      </c>
      <c r="F501" s="72" t="s">
        <v>2302</v>
      </c>
      <c r="G501" s="19" t="s">
        <v>2303</v>
      </c>
      <c r="H501" s="72" t="s">
        <v>2160</v>
      </c>
      <c r="I501" s="105">
        <v>1850000</v>
      </c>
      <c r="J501" s="75">
        <v>1850000</v>
      </c>
      <c r="K501" s="76">
        <v>69</v>
      </c>
      <c r="L501" s="76" t="s">
        <v>2716</v>
      </c>
    </row>
    <row r="502" spans="1:12" ht="75" customHeight="1" x14ac:dyDescent="0.3">
      <c r="A502" s="70">
        <f t="shared" si="7"/>
        <v>495</v>
      </c>
      <c r="B502" s="87" t="s">
        <v>397</v>
      </c>
      <c r="C502" s="83" t="s">
        <v>2254</v>
      </c>
      <c r="D502" s="72" t="s">
        <v>1933</v>
      </c>
      <c r="E502" s="19" t="s">
        <v>2178</v>
      </c>
      <c r="F502" s="72" t="s">
        <v>2306</v>
      </c>
      <c r="G502" s="19" t="s">
        <v>2307</v>
      </c>
      <c r="H502" s="72" t="s">
        <v>2160</v>
      </c>
      <c r="I502" s="105">
        <v>1850653</v>
      </c>
      <c r="J502" s="75">
        <v>1850652.9999999998</v>
      </c>
      <c r="K502" s="76">
        <v>70</v>
      </c>
      <c r="L502" s="76" t="s">
        <v>2716</v>
      </c>
    </row>
    <row r="503" spans="1:12" ht="75" customHeight="1" x14ac:dyDescent="0.3">
      <c r="A503" s="70">
        <f t="shared" si="7"/>
        <v>496</v>
      </c>
      <c r="B503" s="87" t="s">
        <v>397</v>
      </c>
      <c r="C503" s="83" t="s">
        <v>2254</v>
      </c>
      <c r="D503" s="72" t="s">
        <v>1924</v>
      </c>
      <c r="E503" s="19" t="s">
        <v>2178</v>
      </c>
      <c r="F503" s="72" t="s">
        <v>2306</v>
      </c>
      <c r="G503" s="19" t="s">
        <v>2307</v>
      </c>
      <c r="H503" s="72" t="s">
        <v>2159</v>
      </c>
      <c r="I503" s="105">
        <v>1920500</v>
      </c>
      <c r="J503" s="75">
        <v>1920499.9999999998</v>
      </c>
      <c r="K503" s="76">
        <v>71</v>
      </c>
      <c r="L503" s="76" t="s">
        <v>2716</v>
      </c>
    </row>
    <row r="504" spans="1:12" ht="75" customHeight="1" x14ac:dyDescent="0.3">
      <c r="A504" s="70">
        <f t="shared" si="7"/>
        <v>497</v>
      </c>
      <c r="B504" s="87" t="s">
        <v>397</v>
      </c>
      <c r="C504" s="83" t="s">
        <v>2254</v>
      </c>
      <c r="D504" s="72" t="s">
        <v>1930</v>
      </c>
      <c r="E504" s="19" t="s">
        <v>2178</v>
      </c>
      <c r="F504" s="19" t="s">
        <v>2308</v>
      </c>
      <c r="G504" s="19" t="s">
        <v>2309</v>
      </c>
      <c r="H504" s="72" t="s">
        <v>2159</v>
      </c>
      <c r="I504" s="105">
        <v>1950000</v>
      </c>
      <c r="J504" s="75">
        <v>1950000</v>
      </c>
      <c r="K504" s="76">
        <v>72</v>
      </c>
      <c r="L504" s="76" t="s">
        <v>2716</v>
      </c>
    </row>
    <row r="505" spans="1:12" ht="75" customHeight="1" x14ac:dyDescent="0.3">
      <c r="A505" s="70">
        <f t="shared" si="7"/>
        <v>498</v>
      </c>
      <c r="B505" s="87" t="s">
        <v>397</v>
      </c>
      <c r="C505" s="83" t="s">
        <v>2254</v>
      </c>
      <c r="D505" s="72" t="s">
        <v>1930</v>
      </c>
      <c r="E505" s="19" t="s">
        <v>2178</v>
      </c>
      <c r="F505" s="19" t="s">
        <v>2310</v>
      </c>
      <c r="G505" s="19" t="s">
        <v>2311</v>
      </c>
      <c r="H505" s="72" t="s">
        <v>2169</v>
      </c>
      <c r="I505" s="105">
        <v>1985000</v>
      </c>
      <c r="J505" s="75">
        <v>1985000</v>
      </c>
      <c r="K505" s="76">
        <v>73</v>
      </c>
      <c r="L505" s="76" t="s">
        <v>2716</v>
      </c>
    </row>
    <row r="506" spans="1:12" ht="75" customHeight="1" x14ac:dyDescent="0.3">
      <c r="A506" s="70">
        <f t="shared" si="7"/>
        <v>499</v>
      </c>
      <c r="B506" s="87" t="s">
        <v>397</v>
      </c>
      <c r="C506" s="83" t="s">
        <v>2254</v>
      </c>
      <c r="D506" s="72" t="s">
        <v>1924</v>
      </c>
      <c r="E506" s="19" t="s">
        <v>2178</v>
      </c>
      <c r="F506" s="72" t="s">
        <v>2308</v>
      </c>
      <c r="G506" s="19" t="s">
        <v>2309</v>
      </c>
      <c r="H506" s="72" t="s">
        <v>2160</v>
      </c>
      <c r="I506" s="105">
        <v>1990765</v>
      </c>
      <c r="J506" s="75">
        <v>1990764.9999999998</v>
      </c>
      <c r="K506" s="76">
        <v>74</v>
      </c>
      <c r="L506" s="76" t="s">
        <v>2716</v>
      </c>
    </row>
    <row r="507" spans="1:12" ht="75" customHeight="1" x14ac:dyDescent="0.3">
      <c r="A507" s="70">
        <f t="shared" si="7"/>
        <v>500</v>
      </c>
      <c r="B507" s="87" t="s">
        <v>397</v>
      </c>
      <c r="C507" s="83" t="s">
        <v>2254</v>
      </c>
      <c r="D507" s="72" t="s">
        <v>1924</v>
      </c>
      <c r="E507" s="19" t="s">
        <v>2178</v>
      </c>
      <c r="F507" s="72" t="s">
        <v>2310</v>
      </c>
      <c r="G507" s="19" t="s">
        <v>2311</v>
      </c>
      <c r="H507" s="72" t="s">
        <v>2192</v>
      </c>
      <c r="I507" s="105">
        <v>1998545</v>
      </c>
      <c r="J507" s="75">
        <v>1998545</v>
      </c>
      <c r="K507" s="76">
        <v>75</v>
      </c>
      <c r="L507" s="76" t="s">
        <v>2716</v>
      </c>
    </row>
    <row r="508" spans="1:12" ht="75" customHeight="1" x14ac:dyDescent="0.3">
      <c r="A508" s="70">
        <f t="shared" si="7"/>
        <v>501</v>
      </c>
      <c r="B508" s="87" t="s">
        <v>397</v>
      </c>
      <c r="C508" s="83" t="s">
        <v>2254</v>
      </c>
      <c r="D508" s="72" t="s">
        <v>1933</v>
      </c>
      <c r="E508" s="19" t="s">
        <v>2178</v>
      </c>
      <c r="F508" s="72" t="s">
        <v>2308</v>
      </c>
      <c r="G508" s="19" t="s">
        <v>2309</v>
      </c>
      <c r="H508" s="72" t="s">
        <v>2169</v>
      </c>
      <c r="I508" s="105">
        <v>2000340</v>
      </c>
      <c r="J508" s="75">
        <v>2000339.9999999995</v>
      </c>
      <c r="K508" s="76">
        <v>76</v>
      </c>
      <c r="L508" s="76" t="s">
        <v>2716</v>
      </c>
    </row>
    <row r="509" spans="1:12" ht="75" customHeight="1" x14ac:dyDescent="0.3">
      <c r="A509" s="70">
        <f t="shared" si="7"/>
        <v>502</v>
      </c>
      <c r="B509" s="87" t="s">
        <v>397</v>
      </c>
      <c r="C509" s="83" t="s">
        <v>2254</v>
      </c>
      <c r="D509" s="72" t="s">
        <v>1933</v>
      </c>
      <c r="E509" s="19" t="s">
        <v>2178</v>
      </c>
      <c r="F509" s="72" t="s">
        <v>2310</v>
      </c>
      <c r="G509" s="19" t="s">
        <v>2311</v>
      </c>
      <c r="H509" s="72" t="s">
        <v>2160</v>
      </c>
      <c r="I509" s="105">
        <v>2143000</v>
      </c>
      <c r="J509" s="75">
        <v>2143000</v>
      </c>
      <c r="K509" s="76">
        <v>77</v>
      </c>
      <c r="L509" s="76" t="s">
        <v>2716</v>
      </c>
    </row>
    <row r="510" spans="1:12" ht="75" customHeight="1" x14ac:dyDescent="0.3">
      <c r="A510" s="70">
        <f t="shared" si="7"/>
        <v>503</v>
      </c>
      <c r="B510" s="87" t="s">
        <v>398</v>
      </c>
      <c r="C510" s="83" t="s">
        <v>2312</v>
      </c>
      <c r="D510" s="72" t="s">
        <v>1924</v>
      </c>
      <c r="E510" s="19" t="s">
        <v>2178</v>
      </c>
      <c r="F510" s="72" t="s">
        <v>2313</v>
      </c>
      <c r="G510" s="19" t="s">
        <v>2314</v>
      </c>
      <c r="H510" s="72" t="s">
        <v>2169</v>
      </c>
      <c r="I510" s="105">
        <v>985342</v>
      </c>
      <c r="J510" s="75">
        <v>985341.99999999977</v>
      </c>
      <c r="K510" s="76">
        <v>1</v>
      </c>
      <c r="L510" s="76" t="s">
        <v>2716</v>
      </c>
    </row>
    <row r="511" spans="1:12" ht="75" customHeight="1" x14ac:dyDescent="0.3">
      <c r="A511" s="70">
        <f t="shared" si="7"/>
        <v>504</v>
      </c>
      <c r="B511" s="87" t="s">
        <v>398</v>
      </c>
      <c r="C511" s="72" t="s">
        <v>2315</v>
      </c>
      <c r="D511" s="82" t="s">
        <v>1484</v>
      </c>
      <c r="E511" s="19" t="s">
        <v>1616</v>
      </c>
      <c r="F511" s="19" t="s">
        <v>2316</v>
      </c>
      <c r="G511" s="85" t="s">
        <v>78</v>
      </c>
      <c r="H511" s="72" t="s">
        <v>2256</v>
      </c>
      <c r="I511" s="105">
        <v>1135745.75</v>
      </c>
      <c r="J511" s="75">
        <v>1178359.7089935851</v>
      </c>
      <c r="K511" s="76">
        <v>2</v>
      </c>
      <c r="L511" s="76" t="s">
        <v>2716</v>
      </c>
    </row>
    <row r="512" spans="1:12" ht="75" customHeight="1" x14ac:dyDescent="0.3">
      <c r="A512" s="70">
        <f t="shared" si="7"/>
        <v>505</v>
      </c>
      <c r="B512" s="87" t="s">
        <v>398</v>
      </c>
      <c r="C512" s="83" t="s">
        <v>2312</v>
      </c>
      <c r="D512" s="72" t="s">
        <v>1930</v>
      </c>
      <c r="E512" s="19" t="s">
        <v>2158</v>
      </c>
      <c r="F512" s="19" t="s">
        <v>2317</v>
      </c>
      <c r="G512" s="19" t="s">
        <v>2317</v>
      </c>
      <c r="H512" s="72" t="s">
        <v>2160</v>
      </c>
      <c r="I512" s="105">
        <v>1190400</v>
      </c>
      <c r="J512" s="75">
        <v>1253203.6462966991</v>
      </c>
      <c r="K512" s="76">
        <v>3</v>
      </c>
      <c r="L512" s="76" t="s">
        <v>2716</v>
      </c>
    </row>
    <row r="513" spans="1:12" ht="75" customHeight="1" x14ac:dyDescent="0.3">
      <c r="A513" s="70">
        <f t="shared" si="7"/>
        <v>506</v>
      </c>
      <c r="B513" s="87" t="s">
        <v>398</v>
      </c>
      <c r="C513" s="83" t="s">
        <v>2312</v>
      </c>
      <c r="D513" s="72" t="s">
        <v>1924</v>
      </c>
      <c r="E513" s="19" t="s">
        <v>2158</v>
      </c>
      <c r="F513" s="72" t="s">
        <v>2317</v>
      </c>
      <c r="G513" s="19" t="s">
        <v>2317</v>
      </c>
      <c r="H513" s="72" t="s">
        <v>2192</v>
      </c>
      <c r="I513" s="105">
        <v>1210660</v>
      </c>
      <c r="J513" s="75">
        <v>1274532.5322795378</v>
      </c>
      <c r="K513" s="76">
        <v>4</v>
      </c>
      <c r="L513" s="76" t="s">
        <v>2716</v>
      </c>
    </row>
    <row r="514" spans="1:12" ht="75" customHeight="1" x14ac:dyDescent="0.3">
      <c r="A514" s="70">
        <f t="shared" si="7"/>
        <v>507</v>
      </c>
      <c r="B514" s="87" t="s">
        <v>398</v>
      </c>
      <c r="C514" s="83" t="s">
        <v>2312</v>
      </c>
      <c r="D514" s="72" t="s">
        <v>2126</v>
      </c>
      <c r="E514" s="19" t="s">
        <v>2318</v>
      </c>
      <c r="F514" s="19" t="s">
        <v>2319</v>
      </c>
      <c r="G514" s="85" t="s">
        <v>2320</v>
      </c>
      <c r="H514" s="19" t="s">
        <v>2185</v>
      </c>
      <c r="I514" s="46">
        <v>1306285</v>
      </c>
      <c r="J514" s="75">
        <v>1306285</v>
      </c>
      <c r="K514" s="76">
        <v>5</v>
      </c>
      <c r="L514" s="76" t="s">
        <v>2716</v>
      </c>
    </row>
    <row r="515" spans="1:12" ht="75" customHeight="1" x14ac:dyDescent="0.3">
      <c r="A515" s="70">
        <f t="shared" si="7"/>
        <v>508</v>
      </c>
      <c r="B515" s="87" t="s">
        <v>398</v>
      </c>
      <c r="C515" s="83" t="s">
        <v>2312</v>
      </c>
      <c r="D515" s="72" t="s">
        <v>2126</v>
      </c>
      <c r="E515" s="19" t="s">
        <v>2318</v>
      </c>
      <c r="F515" s="19" t="s">
        <v>2319</v>
      </c>
      <c r="G515" s="85" t="s">
        <v>2320</v>
      </c>
      <c r="H515" s="19" t="s">
        <v>2186</v>
      </c>
      <c r="I515" s="46">
        <v>1321465</v>
      </c>
      <c r="J515" s="75">
        <v>1321465</v>
      </c>
      <c r="K515" s="76">
        <v>6</v>
      </c>
      <c r="L515" s="76" t="s">
        <v>2716</v>
      </c>
    </row>
    <row r="516" spans="1:12" ht="75" customHeight="1" x14ac:dyDescent="0.3">
      <c r="A516" s="70">
        <f t="shared" si="7"/>
        <v>509</v>
      </c>
      <c r="B516" s="87" t="s">
        <v>398</v>
      </c>
      <c r="C516" s="83" t="s">
        <v>2312</v>
      </c>
      <c r="D516" s="72" t="s">
        <v>2126</v>
      </c>
      <c r="E516" s="19" t="s">
        <v>2318</v>
      </c>
      <c r="F516" s="19" t="s">
        <v>2319</v>
      </c>
      <c r="G516" s="85" t="s">
        <v>2320</v>
      </c>
      <c r="H516" s="19" t="s">
        <v>2189</v>
      </c>
      <c r="I516" s="46">
        <v>1326727.3999999999</v>
      </c>
      <c r="J516" s="75">
        <v>1326727.3999999997</v>
      </c>
      <c r="K516" s="76">
        <v>7</v>
      </c>
      <c r="L516" s="76" t="s">
        <v>2716</v>
      </c>
    </row>
    <row r="517" spans="1:12" ht="75" customHeight="1" x14ac:dyDescent="0.3">
      <c r="A517" s="70">
        <f t="shared" si="7"/>
        <v>510</v>
      </c>
      <c r="B517" s="87" t="s">
        <v>398</v>
      </c>
      <c r="C517" s="83" t="s">
        <v>2312</v>
      </c>
      <c r="D517" s="72" t="s">
        <v>2126</v>
      </c>
      <c r="E517" s="19" t="s">
        <v>2318</v>
      </c>
      <c r="F517" s="19" t="s">
        <v>2319</v>
      </c>
      <c r="G517" s="85" t="s">
        <v>2320</v>
      </c>
      <c r="H517" s="19" t="s">
        <v>2131</v>
      </c>
      <c r="I517" s="46">
        <v>1327790</v>
      </c>
      <c r="J517" s="75">
        <v>1327790</v>
      </c>
      <c r="K517" s="76">
        <v>8</v>
      </c>
      <c r="L517" s="76" t="s">
        <v>2716</v>
      </c>
    </row>
    <row r="518" spans="1:12" ht="75" customHeight="1" x14ac:dyDescent="0.3">
      <c r="A518" s="70">
        <f t="shared" si="7"/>
        <v>511</v>
      </c>
      <c r="B518" s="87" t="s">
        <v>398</v>
      </c>
      <c r="C518" s="83" t="s">
        <v>2312</v>
      </c>
      <c r="D518" s="72" t="s">
        <v>2126</v>
      </c>
      <c r="E518" s="19" t="s">
        <v>2318</v>
      </c>
      <c r="F518" s="19" t="s">
        <v>2319</v>
      </c>
      <c r="G518" s="85" t="s">
        <v>2320</v>
      </c>
      <c r="H518" s="19" t="s">
        <v>2187</v>
      </c>
      <c r="I518" s="46">
        <v>1329055</v>
      </c>
      <c r="J518" s="75">
        <v>1329055</v>
      </c>
      <c r="K518" s="76">
        <v>9</v>
      </c>
      <c r="L518" s="76" t="s">
        <v>2716</v>
      </c>
    </row>
    <row r="519" spans="1:12" ht="75" customHeight="1" x14ac:dyDescent="0.3">
      <c r="A519" s="70">
        <f t="shared" si="7"/>
        <v>512</v>
      </c>
      <c r="B519" s="87" t="s">
        <v>398</v>
      </c>
      <c r="C519" s="83" t="s">
        <v>2312</v>
      </c>
      <c r="D519" s="72" t="s">
        <v>2126</v>
      </c>
      <c r="E519" s="19" t="s">
        <v>2318</v>
      </c>
      <c r="F519" s="19" t="s">
        <v>2319</v>
      </c>
      <c r="G519" s="85" t="s">
        <v>2320</v>
      </c>
      <c r="H519" s="19" t="s">
        <v>2188</v>
      </c>
      <c r="I519" s="46">
        <v>1335506.5</v>
      </c>
      <c r="J519" s="75">
        <v>1335506.5</v>
      </c>
      <c r="K519" s="76">
        <v>10</v>
      </c>
      <c r="L519" s="76" t="s">
        <v>2716</v>
      </c>
    </row>
    <row r="520" spans="1:12" ht="75" customHeight="1" x14ac:dyDescent="0.3">
      <c r="A520" s="70">
        <f t="shared" si="7"/>
        <v>513</v>
      </c>
      <c r="B520" s="87" t="s">
        <v>398</v>
      </c>
      <c r="C520" s="83" t="s">
        <v>2312</v>
      </c>
      <c r="D520" s="72" t="s">
        <v>2126</v>
      </c>
      <c r="E520" s="19" t="s">
        <v>2318</v>
      </c>
      <c r="F520" s="19" t="s">
        <v>2319</v>
      </c>
      <c r="G520" s="85" t="s">
        <v>2320</v>
      </c>
      <c r="H520" s="19" t="s">
        <v>2132</v>
      </c>
      <c r="I520" s="46">
        <v>1353849</v>
      </c>
      <c r="J520" s="75">
        <v>1353849</v>
      </c>
      <c r="K520" s="76">
        <v>11</v>
      </c>
      <c r="L520" s="76" t="s">
        <v>2716</v>
      </c>
    </row>
    <row r="521" spans="1:12" ht="75" customHeight="1" x14ac:dyDescent="0.3">
      <c r="A521" s="70">
        <f t="shared" ref="A521:A584" si="8">ROW(A514)</f>
        <v>514</v>
      </c>
      <c r="B521" s="87" t="s">
        <v>398</v>
      </c>
      <c r="C521" s="83" t="s">
        <v>2312</v>
      </c>
      <c r="D521" s="72" t="s">
        <v>2126</v>
      </c>
      <c r="E521" s="19" t="s">
        <v>2318</v>
      </c>
      <c r="F521" s="19" t="s">
        <v>2319</v>
      </c>
      <c r="G521" s="85" t="s">
        <v>2320</v>
      </c>
      <c r="H521" s="19" t="s">
        <v>2190</v>
      </c>
      <c r="I521" s="46">
        <v>1356189.25</v>
      </c>
      <c r="J521" s="75">
        <v>1356189.25</v>
      </c>
      <c r="K521" s="76">
        <v>12</v>
      </c>
      <c r="L521" s="76" t="s">
        <v>2716</v>
      </c>
    </row>
    <row r="522" spans="1:12" ht="75" customHeight="1" x14ac:dyDescent="0.3">
      <c r="A522" s="70">
        <f t="shared" si="8"/>
        <v>515</v>
      </c>
      <c r="B522" s="87" t="s">
        <v>398</v>
      </c>
      <c r="C522" s="72" t="s">
        <v>2315</v>
      </c>
      <c r="D522" s="72" t="s">
        <v>2217</v>
      </c>
      <c r="E522" s="19" t="s">
        <v>2218</v>
      </c>
      <c r="F522" s="19" t="s">
        <v>2321</v>
      </c>
      <c r="G522" s="85" t="s">
        <v>2322</v>
      </c>
      <c r="H522" s="72" t="s">
        <v>2220</v>
      </c>
      <c r="I522" s="81">
        <v>1435775</v>
      </c>
      <c r="J522" s="75">
        <v>1576453.3757354997</v>
      </c>
      <c r="K522" s="76">
        <v>13</v>
      </c>
      <c r="L522" s="76" t="s">
        <v>2716</v>
      </c>
    </row>
    <row r="523" spans="1:12" ht="75" customHeight="1" x14ac:dyDescent="0.3">
      <c r="A523" s="70">
        <f t="shared" si="8"/>
        <v>516</v>
      </c>
      <c r="B523" s="87" t="s">
        <v>398</v>
      </c>
      <c r="C523" s="83" t="s">
        <v>2312</v>
      </c>
      <c r="D523" s="72" t="s">
        <v>1930</v>
      </c>
      <c r="E523" s="19" t="s">
        <v>2178</v>
      </c>
      <c r="F523" s="19" t="s">
        <v>2323</v>
      </c>
      <c r="G523" s="19" t="s">
        <v>2324</v>
      </c>
      <c r="H523" s="72" t="s">
        <v>2169</v>
      </c>
      <c r="I523" s="105">
        <v>1494000</v>
      </c>
      <c r="J523" s="75">
        <v>1493999.9999999998</v>
      </c>
      <c r="K523" s="76">
        <v>14</v>
      </c>
      <c r="L523" s="76" t="s">
        <v>2716</v>
      </c>
    </row>
    <row r="524" spans="1:12" ht="75" customHeight="1" x14ac:dyDescent="0.3">
      <c r="A524" s="70">
        <f t="shared" si="8"/>
        <v>517</v>
      </c>
      <c r="B524" s="87" t="s">
        <v>398</v>
      </c>
      <c r="C524" s="72" t="s">
        <v>2315</v>
      </c>
      <c r="D524" s="72" t="s">
        <v>2217</v>
      </c>
      <c r="E524" s="19" t="s">
        <v>2218</v>
      </c>
      <c r="F524" s="19" t="s">
        <v>2325</v>
      </c>
      <c r="G524" s="85" t="s">
        <v>2324</v>
      </c>
      <c r="H524" s="72" t="s">
        <v>2220</v>
      </c>
      <c r="I524" s="81">
        <v>1511675</v>
      </c>
      <c r="J524" s="75">
        <v>1659790.1180651295</v>
      </c>
      <c r="K524" s="76">
        <v>15</v>
      </c>
      <c r="L524" s="76" t="s">
        <v>2716</v>
      </c>
    </row>
    <row r="525" spans="1:12" ht="75" customHeight="1" x14ac:dyDescent="0.3">
      <c r="A525" s="70">
        <f t="shared" si="8"/>
        <v>518</v>
      </c>
      <c r="B525" s="87" t="s">
        <v>398</v>
      </c>
      <c r="C525" s="83" t="s">
        <v>2312</v>
      </c>
      <c r="D525" s="72" t="s">
        <v>1924</v>
      </c>
      <c r="E525" s="19" t="s">
        <v>2178</v>
      </c>
      <c r="F525" s="72" t="s">
        <v>2323</v>
      </c>
      <c r="G525" s="19" t="s">
        <v>2324</v>
      </c>
      <c r="H525" s="72" t="s">
        <v>2192</v>
      </c>
      <c r="I525" s="105">
        <v>1520000</v>
      </c>
      <c r="J525" s="75">
        <v>1520000</v>
      </c>
      <c r="K525" s="76">
        <v>16</v>
      </c>
      <c r="L525" s="76" t="s">
        <v>2716</v>
      </c>
    </row>
    <row r="526" spans="1:12" ht="75" customHeight="1" x14ac:dyDescent="0.3">
      <c r="A526" s="70">
        <f t="shared" si="8"/>
        <v>519</v>
      </c>
      <c r="B526" s="87" t="s">
        <v>398</v>
      </c>
      <c r="C526" s="83" t="s">
        <v>2312</v>
      </c>
      <c r="D526" s="72" t="s">
        <v>2142</v>
      </c>
      <c r="E526" s="19" t="s">
        <v>2143</v>
      </c>
      <c r="F526" s="19" t="s">
        <v>2326</v>
      </c>
      <c r="G526" s="85" t="s">
        <v>2327</v>
      </c>
      <c r="H526" s="72" t="s">
        <v>2166</v>
      </c>
      <c r="I526" s="46">
        <v>1538590.93</v>
      </c>
      <c r="J526" s="75">
        <v>1583798.622898774</v>
      </c>
      <c r="K526" s="76">
        <v>17</v>
      </c>
      <c r="L526" s="76" t="s">
        <v>2716</v>
      </c>
    </row>
    <row r="527" spans="1:12" ht="75" customHeight="1" x14ac:dyDescent="0.3">
      <c r="A527" s="70">
        <f t="shared" si="8"/>
        <v>520</v>
      </c>
      <c r="B527" s="87" t="s">
        <v>398</v>
      </c>
      <c r="C527" s="83" t="s">
        <v>2312</v>
      </c>
      <c r="D527" s="72" t="s">
        <v>1930</v>
      </c>
      <c r="E527" s="19" t="s">
        <v>2178</v>
      </c>
      <c r="F527" s="19" t="s">
        <v>2328</v>
      </c>
      <c r="G527" s="19" t="s">
        <v>2329</v>
      </c>
      <c r="H527" s="72" t="s">
        <v>2160</v>
      </c>
      <c r="I527" s="105">
        <v>1550000</v>
      </c>
      <c r="J527" s="75">
        <v>1549999.9999999998</v>
      </c>
      <c r="K527" s="76">
        <v>18</v>
      </c>
      <c r="L527" s="76" t="s">
        <v>2716</v>
      </c>
    </row>
    <row r="528" spans="1:12" ht="75" customHeight="1" x14ac:dyDescent="0.3">
      <c r="A528" s="70">
        <f t="shared" si="8"/>
        <v>521</v>
      </c>
      <c r="B528" s="87" t="s">
        <v>398</v>
      </c>
      <c r="C528" s="71" t="s">
        <v>2312</v>
      </c>
      <c r="D528" s="72" t="s">
        <v>2146</v>
      </c>
      <c r="E528" s="19" t="s">
        <v>1621</v>
      </c>
      <c r="F528" s="19" t="s">
        <v>2330</v>
      </c>
      <c r="G528" s="85" t="s">
        <v>2331</v>
      </c>
      <c r="H528" s="87" t="s">
        <v>2149</v>
      </c>
      <c r="I528" s="105">
        <v>1597424.75</v>
      </c>
      <c r="J528" s="75">
        <v>1659401.9336586979</v>
      </c>
      <c r="K528" s="76">
        <v>19</v>
      </c>
      <c r="L528" s="76" t="s">
        <v>2716</v>
      </c>
    </row>
    <row r="529" spans="1:12" ht="75" customHeight="1" x14ac:dyDescent="0.3">
      <c r="A529" s="70">
        <f t="shared" si="8"/>
        <v>522</v>
      </c>
      <c r="B529" s="87" t="s">
        <v>398</v>
      </c>
      <c r="C529" s="83" t="s">
        <v>2312</v>
      </c>
      <c r="D529" s="72" t="s">
        <v>1933</v>
      </c>
      <c r="E529" s="19" t="s">
        <v>2178</v>
      </c>
      <c r="F529" s="72" t="s">
        <v>2328</v>
      </c>
      <c r="G529" s="19" t="s">
        <v>2329</v>
      </c>
      <c r="H529" s="72" t="s">
        <v>2195</v>
      </c>
      <c r="I529" s="105">
        <v>1600343</v>
      </c>
      <c r="J529" s="75">
        <v>1600342.9999999998</v>
      </c>
      <c r="K529" s="76">
        <v>20</v>
      </c>
      <c r="L529" s="76" t="s">
        <v>2716</v>
      </c>
    </row>
    <row r="530" spans="1:12" ht="75" customHeight="1" x14ac:dyDescent="0.3">
      <c r="A530" s="70">
        <f t="shared" si="8"/>
        <v>523</v>
      </c>
      <c r="B530" s="87" t="s">
        <v>398</v>
      </c>
      <c r="C530" s="83" t="s">
        <v>2312</v>
      </c>
      <c r="D530" s="72" t="s">
        <v>2177</v>
      </c>
      <c r="E530" s="19" t="s">
        <v>2178</v>
      </c>
      <c r="F530" s="19" t="s">
        <v>2332</v>
      </c>
      <c r="G530" s="85" t="s">
        <v>2322</v>
      </c>
      <c r="H530" s="72" t="s">
        <v>2216</v>
      </c>
      <c r="I530" s="105">
        <v>1655116.67</v>
      </c>
      <c r="J530" s="75">
        <v>1696147.0506285559</v>
      </c>
      <c r="K530" s="76">
        <v>21</v>
      </c>
      <c r="L530" s="76" t="s">
        <v>2716</v>
      </c>
    </row>
    <row r="531" spans="1:12" ht="75" customHeight="1" x14ac:dyDescent="0.3">
      <c r="A531" s="70">
        <f t="shared" si="8"/>
        <v>524</v>
      </c>
      <c r="B531" s="87" t="s">
        <v>398</v>
      </c>
      <c r="C531" s="83" t="s">
        <v>2312</v>
      </c>
      <c r="D531" s="72" t="s">
        <v>1924</v>
      </c>
      <c r="E531" s="19" t="s">
        <v>2178</v>
      </c>
      <c r="F531" s="72" t="s">
        <v>2328</v>
      </c>
      <c r="G531" s="19" t="s">
        <v>2329</v>
      </c>
      <c r="H531" s="72" t="s">
        <v>2169</v>
      </c>
      <c r="I531" s="105">
        <v>1671321</v>
      </c>
      <c r="J531" s="75">
        <v>1671320.9999999998</v>
      </c>
      <c r="K531" s="76">
        <v>22</v>
      </c>
      <c r="L531" s="76" t="s">
        <v>2716</v>
      </c>
    </row>
    <row r="532" spans="1:12" ht="75" customHeight="1" x14ac:dyDescent="0.3">
      <c r="A532" s="70">
        <f t="shared" si="8"/>
        <v>525</v>
      </c>
      <c r="B532" s="87" t="s">
        <v>398</v>
      </c>
      <c r="C532" s="71" t="s">
        <v>2312</v>
      </c>
      <c r="D532" s="72" t="s">
        <v>2146</v>
      </c>
      <c r="E532" s="19" t="s">
        <v>1621</v>
      </c>
      <c r="F532" s="19" t="s">
        <v>2330</v>
      </c>
      <c r="G532" s="85" t="s">
        <v>2331</v>
      </c>
      <c r="H532" s="87" t="s">
        <v>2149</v>
      </c>
      <c r="I532" s="105">
        <v>1674474.75</v>
      </c>
      <c r="J532" s="75">
        <v>1739441.3339424378</v>
      </c>
      <c r="K532" s="76">
        <v>23</v>
      </c>
      <c r="L532" s="76" t="s">
        <v>2716</v>
      </c>
    </row>
    <row r="533" spans="1:12" ht="75" customHeight="1" x14ac:dyDescent="0.3">
      <c r="A533" s="70">
        <f t="shared" si="8"/>
        <v>526</v>
      </c>
      <c r="B533" s="87" t="s">
        <v>398</v>
      </c>
      <c r="C533" s="83" t="s">
        <v>2312</v>
      </c>
      <c r="D533" s="72" t="s">
        <v>1933</v>
      </c>
      <c r="E533" s="19" t="s">
        <v>2158</v>
      </c>
      <c r="F533" s="72" t="s">
        <v>2317</v>
      </c>
      <c r="G533" s="19" t="s">
        <v>2317</v>
      </c>
      <c r="H533" s="72" t="s">
        <v>2169</v>
      </c>
      <c r="I533" s="105">
        <v>1726400</v>
      </c>
      <c r="J533" s="75">
        <v>1817482.1698308312</v>
      </c>
      <c r="K533" s="76">
        <v>24</v>
      </c>
      <c r="L533" s="76" t="s">
        <v>2716</v>
      </c>
    </row>
    <row r="534" spans="1:12" ht="75" customHeight="1" x14ac:dyDescent="0.3">
      <c r="A534" s="70">
        <f t="shared" si="8"/>
        <v>527</v>
      </c>
      <c r="B534" s="87" t="s">
        <v>398</v>
      </c>
      <c r="C534" s="83" t="s">
        <v>2312</v>
      </c>
      <c r="D534" s="72" t="s">
        <v>1924</v>
      </c>
      <c r="E534" s="19" t="s">
        <v>2158</v>
      </c>
      <c r="F534" s="72" t="s">
        <v>2317</v>
      </c>
      <c r="G534" s="19" t="s">
        <v>2317</v>
      </c>
      <c r="H534" s="72" t="s">
        <v>2159</v>
      </c>
      <c r="I534" s="105">
        <v>1732089</v>
      </c>
      <c r="J534" s="75">
        <v>1823471.3125927444</v>
      </c>
      <c r="K534" s="76">
        <v>25</v>
      </c>
      <c r="L534" s="76" t="s">
        <v>2716</v>
      </c>
    </row>
    <row r="535" spans="1:12" ht="75" customHeight="1" x14ac:dyDescent="0.3">
      <c r="A535" s="70">
        <f t="shared" si="8"/>
        <v>528</v>
      </c>
      <c r="B535" s="87" t="s">
        <v>398</v>
      </c>
      <c r="C535" s="72" t="s">
        <v>2315</v>
      </c>
      <c r="D535" s="72" t="s">
        <v>2217</v>
      </c>
      <c r="E535" s="19" t="s">
        <v>2218</v>
      </c>
      <c r="F535" s="19" t="s">
        <v>2321</v>
      </c>
      <c r="G535" s="85" t="s">
        <v>2333</v>
      </c>
      <c r="H535" s="72" t="s">
        <v>2220</v>
      </c>
      <c r="I535" s="81">
        <v>1777324.9999999998</v>
      </c>
      <c r="J535" s="75">
        <v>1951468.716218834</v>
      </c>
      <c r="K535" s="76">
        <v>26</v>
      </c>
      <c r="L535" s="76" t="s">
        <v>2716</v>
      </c>
    </row>
    <row r="536" spans="1:12" ht="75" customHeight="1" x14ac:dyDescent="0.3">
      <c r="A536" s="70">
        <f t="shared" si="8"/>
        <v>529</v>
      </c>
      <c r="B536" s="87" t="s">
        <v>398</v>
      </c>
      <c r="C536" s="83" t="s">
        <v>2312</v>
      </c>
      <c r="D536" s="72" t="s">
        <v>2142</v>
      </c>
      <c r="E536" s="19" t="s">
        <v>2143</v>
      </c>
      <c r="F536" s="19" t="s">
        <v>2334</v>
      </c>
      <c r="G536" s="85" t="s">
        <v>2335</v>
      </c>
      <c r="H536" s="72" t="s">
        <v>2166</v>
      </c>
      <c r="I536" s="46">
        <v>1780977.08</v>
      </c>
      <c r="J536" s="75">
        <v>1835750.4248724417</v>
      </c>
      <c r="K536" s="76">
        <v>27</v>
      </c>
      <c r="L536" s="76" t="s">
        <v>2716</v>
      </c>
    </row>
    <row r="537" spans="1:12" ht="75" customHeight="1" x14ac:dyDescent="0.3">
      <c r="A537" s="70">
        <f t="shared" si="8"/>
        <v>530</v>
      </c>
      <c r="B537" s="87" t="s">
        <v>398</v>
      </c>
      <c r="C537" s="83" t="s">
        <v>2312</v>
      </c>
      <c r="D537" s="72" t="s">
        <v>2142</v>
      </c>
      <c r="E537" s="19" t="s">
        <v>2143</v>
      </c>
      <c r="F537" s="19" t="s">
        <v>2336</v>
      </c>
      <c r="G537" s="85" t="s">
        <v>2337</v>
      </c>
      <c r="H537" s="72" t="s">
        <v>2166</v>
      </c>
      <c r="I537" s="46">
        <v>1801556.19</v>
      </c>
      <c r="J537" s="75">
        <v>1856962.4384071676</v>
      </c>
      <c r="K537" s="76">
        <v>28</v>
      </c>
      <c r="L537" s="76" t="s">
        <v>2716</v>
      </c>
    </row>
    <row r="538" spans="1:12" ht="75" customHeight="1" x14ac:dyDescent="0.3">
      <c r="A538" s="70">
        <f t="shared" si="8"/>
        <v>531</v>
      </c>
      <c r="B538" s="87" t="s">
        <v>398</v>
      </c>
      <c r="C538" s="83" t="s">
        <v>2312</v>
      </c>
      <c r="D538" s="72" t="s">
        <v>1930</v>
      </c>
      <c r="E538" s="19" t="s">
        <v>2178</v>
      </c>
      <c r="F538" s="19" t="s">
        <v>2338</v>
      </c>
      <c r="G538" s="19" t="s">
        <v>2339</v>
      </c>
      <c r="H538" s="72" t="s">
        <v>2192</v>
      </c>
      <c r="I538" s="105">
        <v>1950000</v>
      </c>
      <c r="J538" s="75">
        <v>1950000</v>
      </c>
      <c r="K538" s="76">
        <v>29</v>
      </c>
      <c r="L538" s="76" t="s">
        <v>2716</v>
      </c>
    </row>
    <row r="539" spans="1:12" ht="75" customHeight="1" x14ac:dyDescent="0.3">
      <c r="A539" s="70">
        <f t="shared" si="8"/>
        <v>532</v>
      </c>
      <c r="B539" s="87" t="s">
        <v>398</v>
      </c>
      <c r="C539" s="72" t="s">
        <v>2315</v>
      </c>
      <c r="D539" s="72" t="s">
        <v>2217</v>
      </c>
      <c r="E539" s="19" t="s">
        <v>2218</v>
      </c>
      <c r="F539" s="19" t="s">
        <v>2325</v>
      </c>
      <c r="G539" s="85" t="s">
        <v>2340</v>
      </c>
      <c r="H539" s="72" t="s">
        <v>2220</v>
      </c>
      <c r="I539" s="81">
        <v>1967074.9999999998</v>
      </c>
      <c r="J539" s="75">
        <v>2159810.5720429085</v>
      </c>
      <c r="K539" s="76">
        <v>30</v>
      </c>
      <c r="L539" s="76" t="s">
        <v>2716</v>
      </c>
    </row>
    <row r="540" spans="1:12" ht="75" customHeight="1" x14ac:dyDescent="0.3">
      <c r="A540" s="70">
        <f t="shared" si="8"/>
        <v>533</v>
      </c>
      <c r="B540" s="87" t="s">
        <v>398</v>
      </c>
      <c r="C540" s="83" t="s">
        <v>2312</v>
      </c>
      <c r="D540" s="72" t="s">
        <v>1930</v>
      </c>
      <c r="E540" s="19" t="s">
        <v>2178</v>
      </c>
      <c r="F540" s="19" t="s">
        <v>2341</v>
      </c>
      <c r="G540" s="19" t="s">
        <v>2340</v>
      </c>
      <c r="H540" s="72" t="s">
        <v>2160</v>
      </c>
      <c r="I540" s="105">
        <v>1970000</v>
      </c>
      <c r="J540" s="75">
        <v>1970000</v>
      </c>
      <c r="K540" s="76">
        <v>31</v>
      </c>
      <c r="L540" s="76" t="s">
        <v>2716</v>
      </c>
    </row>
    <row r="541" spans="1:12" ht="75" customHeight="1" x14ac:dyDescent="0.3">
      <c r="A541" s="70">
        <f t="shared" si="8"/>
        <v>534</v>
      </c>
      <c r="B541" s="87" t="s">
        <v>398</v>
      </c>
      <c r="C541" s="83" t="s">
        <v>2312</v>
      </c>
      <c r="D541" s="72" t="s">
        <v>1930</v>
      </c>
      <c r="E541" s="19" t="s">
        <v>2178</v>
      </c>
      <c r="F541" s="19" t="s">
        <v>2343</v>
      </c>
      <c r="G541" s="19" t="s">
        <v>2344</v>
      </c>
      <c r="H541" s="72" t="s">
        <v>2169</v>
      </c>
      <c r="I541" s="105">
        <v>2090000</v>
      </c>
      <c r="J541" s="75">
        <v>2089999.9999999998</v>
      </c>
      <c r="K541" s="76">
        <v>32</v>
      </c>
      <c r="L541" s="76" t="s">
        <v>2716</v>
      </c>
    </row>
    <row r="542" spans="1:12" ht="75" customHeight="1" x14ac:dyDescent="0.3">
      <c r="A542" s="70">
        <f t="shared" si="8"/>
        <v>535</v>
      </c>
      <c r="B542" s="87" t="s">
        <v>398</v>
      </c>
      <c r="C542" s="83" t="s">
        <v>2312</v>
      </c>
      <c r="D542" s="72" t="s">
        <v>1924</v>
      </c>
      <c r="E542" s="19" t="s">
        <v>2178</v>
      </c>
      <c r="F542" s="72" t="s">
        <v>2338</v>
      </c>
      <c r="G542" s="19" t="s">
        <v>2339</v>
      </c>
      <c r="H542" s="72" t="s">
        <v>2169</v>
      </c>
      <c r="I542" s="105">
        <v>2100733</v>
      </c>
      <c r="J542" s="75">
        <v>2100733</v>
      </c>
      <c r="K542" s="76">
        <v>33</v>
      </c>
      <c r="L542" s="76" t="s">
        <v>2716</v>
      </c>
    </row>
    <row r="543" spans="1:12" ht="75" customHeight="1" x14ac:dyDescent="0.3">
      <c r="A543" s="70">
        <f t="shared" si="8"/>
        <v>536</v>
      </c>
      <c r="B543" s="87" t="s">
        <v>398</v>
      </c>
      <c r="C543" s="83" t="s">
        <v>2312</v>
      </c>
      <c r="D543" s="72" t="s">
        <v>1933</v>
      </c>
      <c r="E543" s="19" t="s">
        <v>2178</v>
      </c>
      <c r="F543" s="72" t="s">
        <v>2343</v>
      </c>
      <c r="G543" s="19" t="s">
        <v>2344</v>
      </c>
      <c r="H543" s="72" t="s">
        <v>2195</v>
      </c>
      <c r="I543" s="105">
        <v>2140000</v>
      </c>
      <c r="J543" s="75">
        <v>2139999.9999999995</v>
      </c>
      <c r="K543" s="76">
        <v>34</v>
      </c>
      <c r="L543" s="76" t="s">
        <v>2716</v>
      </c>
    </row>
    <row r="544" spans="1:12" ht="75" customHeight="1" x14ac:dyDescent="0.3">
      <c r="A544" s="70">
        <f t="shared" si="8"/>
        <v>537</v>
      </c>
      <c r="B544" s="87" t="s">
        <v>398</v>
      </c>
      <c r="C544" s="83" t="s">
        <v>2312</v>
      </c>
      <c r="D544" s="72" t="s">
        <v>1930</v>
      </c>
      <c r="E544" s="19" t="s">
        <v>2178</v>
      </c>
      <c r="F544" s="19" t="s">
        <v>2345</v>
      </c>
      <c r="G544" s="19" t="s">
        <v>2346</v>
      </c>
      <c r="H544" s="72" t="s">
        <v>2195</v>
      </c>
      <c r="I544" s="105">
        <v>2200000</v>
      </c>
      <c r="J544" s="75">
        <v>2200000</v>
      </c>
      <c r="K544" s="76">
        <v>35</v>
      </c>
      <c r="L544" s="76" t="s">
        <v>2716</v>
      </c>
    </row>
    <row r="545" spans="1:12" ht="75" customHeight="1" x14ac:dyDescent="0.3">
      <c r="A545" s="70">
        <f t="shared" si="8"/>
        <v>538</v>
      </c>
      <c r="B545" s="87" t="s">
        <v>398</v>
      </c>
      <c r="C545" s="83" t="s">
        <v>2312</v>
      </c>
      <c r="D545" s="72" t="s">
        <v>1924</v>
      </c>
      <c r="E545" s="19" t="s">
        <v>2178</v>
      </c>
      <c r="F545" s="72" t="s">
        <v>2345</v>
      </c>
      <c r="G545" s="19" t="s">
        <v>2346</v>
      </c>
      <c r="H545" s="72" t="s">
        <v>2192</v>
      </c>
      <c r="I545" s="105">
        <v>2298757</v>
      </c>
      <c r="J545" s="75">
        <v>2298757</v>
      </c>
      <c r="K545" s="76">
        <v>36</v>
      </c>
      <c r="L545" s="76" t="s">
        <v>2716</v>
      </c>
    </row>
    <row r="546" spans="1:12" ht="75" customHeight="1" x14ac:dyDescent="0.3">
      <c r="A546" s="70">
        <f t="shared" si="8"/>
        <v>539</v>
      </c>
      <c r="B546" s="87" t="s">
        <v>398</v>
      </c>
      <c r="C546" s="83" t="s">
        <v>2312</v>
      </c>
      <c r="D546" s="72" t="s">
        <v>1933</v>
      </c>
      <c r="E546" s="19" t="s">
        <v>2178</v>
      </c>
      <c r="F546" s="72" t="s">
        <v>2347</v>
      </c>
      <c r="G546" s="19" t="s">
        <v>2322</v>
      </c>
      <c r="H546" s="72" t="s">
        <v>2236</v>
      </c>
      <c r="I546" s="105">
        <v>2320000</v>
      </c>
      <c r="J546" s="75">
        <v>2319999.9999999995</v>
      </c>
      <c r="K546" s="76">
        <v>37</v>
      </c>
      <c r="L546" s="76" t="s">
        <v>2716</v>
      </c>
    </row>
    <row r="547" spans="1:12" ht="75" customHeight="1" x14ac:dyDescent="0.3">
      <c r="A547" s="70">
        <f t="shared" si="8"/>
        <v>540</v>
      </c>
      <c r="B547" s="87" t="s">
        <v>398</v>
      </c>
      <c r="C547" s="83" t="s">
        <v>2312</v>
      </c>
      <c r="D547" s="72" t="s">
        <v>1924</v>
      </c>
      <c r="E547" s="19" t="s">
        <v>2178</v>
      </c>
      <c r="F547" s="72" t="s">
        <v>2347</v>
      </c>
      <c r="G547" s="19" t="s">
        <v>2322</v>
      </c>
      <c r="H547" s="72" t="s">
        <v>2159</v>
      </c>
      <c r="I547" s="105">
        <v>2350000</v>
      </c>
      <c r="J547" s="75">
        <v>2350000</v>
      </c>
      <c r="K547" s="76">
        <v>38</v>
      </c>
      <c r="L547" s="76" t="s">
        <v>2716</v>
      </c>
    </row>
    <row r="548" spans="1:12" ht="75" customHeight="1" x14ac:dyDescent="0.3">
      <c r="A548" s="70">
        <f t="shared" si="8"/>
        <v>541</v>
      </c>
      <c r="B548" s="87" t="s">
        <v>398</v>
      </c>
      <c r="C548" s="83" t="s">
        <v>2312</v>
      </c>
      <c r="D548" s="72" t="s">
        <v>1933</v>
      </c>
      <c r="E548" s="19" t="s">
        <v>2178</v>
      </c>
      <c r="F548" s="72" t="s">
        <v>2349</v>
      </c>
      <c r="G548" s="19" t="s">
        <v>2333</v>
      </c>
      <c r="H548" s="72" t="s">
        <v>2195</v>
      </c>
      <c r="I548" s="105">
        <v>2630500</v>
      </c>
      <c r="J548" s="75">
        <v>2630500</v>
      </c>
      <c r="K548" s="76">
        <v>39</v>
      </c>
      <c r="L548" s="76" t="s">
        <v>2716</v>
      </c>
    </row>
    <row r="549" spans="1:12" ht="75" customHeight="1" x14ac:dyDescent="0.3">
      <c r="A549" s="70">
        <f t="shared" si="8"/>
        <v>542</v>
      </c>
      <c r="B549" s="87" t="s">
        <v>398</v>
      </c>
      <c r="C549" s="83" t="s">
        <v>2312</v>
      </c>
      <c r="D549" s="72" t="s">
        <v>1924</v>
      </c>
      <c r="E549" s="19" t="s">
        <v>2178</v>
      </c>
      <c r="F549" s="72" t="s">
        <v>2349</v>
      </c>
      <c r="G549" s="19" t="s">
        <v>2333</v>
      </c>
      <c r="H549" s="72" t="s">
        <v>2192</v>
      </c>
      <c r="I549" s="105">
        <v>2631745</v>
      </c>
      <c r="J549" s="75">
        <v>2631745</v>
      </c>
      <c r="K549" s="76">
        <v>40</v>
      </c>
      <c r="L549" s="76" t="s">
        <v>2716</v>
      </c>
    </row>
    <row r="550" spans="1:12" ht="75" customHeight="1" x14ac:dyDescent="0.3">
      <c r="A550" s="70">
        <f t="shared" si="8"/>
        <v>543</v>
      </c>
      <c r="B550" s="87" t="s">
        <v>398</v>
      </c>
      <c r="C550" s="83" t="s">
        <v>2312</v>
      </c>
      <c r="D550" s="72" t="s">
        <v>1930</v>
      </c>
      <c r="E550" s="19" t="s">
        <v>2178</v>
      </c>
      <c r="F550" s="19" t="s">
        <v>2350</v>
      </c>
      <c r="G550" s="19" t="s">
        <v>2351</v>
      </c>
      <c r="H550" s="72" t="s">
        <v>2159</v>
      </c>
      <c r="I550" s="105">
        <v>2650000</v>
      </c>
      <c r="J550" s="75">
        <v>2650000</v>
      </c>
      <c r="K550" s="76">
        <v>41</v>
      </c>
      <c r="L550" s="76" t="s">
        <v>2716</v>
      </c>
    </row>
    <row r="551" spans="1:12" ht="75" customHeight="1" x14ac:dyDescent="0.3">
      <c r="A551" s="70">
        <f t="shared" si="8"/>
        <v>544</v>
      </c>
      <c r="B551" s="87" t="s">
        <v>398</v>
      </c>
      <c r="C551" s="83" t="s">
        <v>2312</v>
      </c>
      <c r="D551" s="72" t="s">
        <v>1930</v>
      </c>
      <c r="E551" s="19" t="s">
        <v>2178</v>
      </c>
      <c r="F551" s="19" t="s">
        <v>2352</v>
      </c>
      <c r="G551" s="19" t="s">
        <v>2353</v>
      </c>
      <c r="H551" s="72" t="s">
        <v>2192</v>
      </c>
      <c r="I551" s="105">
        <v>2650000</v>
      </c>
      <c r="J551" s="75">
        <v>2650000</v>
      </c>
      <c r="K551" s="76">
        <v>42</v>
      </c>
      <c r="L551" s="76" t="s">
        <v>2716</v>
      </c>
    </row>
    <row r="552" spans="1:12" ht="75" customHeight="1" x14ac:dyDescent="0.3">
      <c r="A552" s="70">
        <f t="shared" si="8"/>
        <v>545</v>
      </c>
      <c r="B552" s="87" t="s">
        <v>398</v>
      </c>
      <c r="C552" s="83" t="s">
        <v>2312</v>
      </c>
      <c r="D552" s="72" t="s">
        <v>1933</v>
      </c>
      <c r="E552" s="19" t="s">
        <v>2178</v>
      </c>
      <c r="F552" s="72" t="s">
        <v>2350</v>
      </c>
      <c r="G552" s="19" t="s">
        <v>2351</v>
      </c>
      <c r="H552" s="72" t="s">
        <v>2192</v>
      </c>
      <c r="I552" s="105">
        <v>2700000</v>
      </c>
      <c r="J552" s="75">
        <v>2699999.9999999995</v>
      </c>
      <c r="K552" s="76">
        <v>43</v>
      </c>
      <c r="L552" s="76" t="s">
        <v>2716</v>
      </c>
    </row>
    <row r="553" spans="1:12" ht="75" customHeight="1" x14ac:dyDescent="0.3">
      <c r="A553" s="70">
        <f t="shared" si="8"/>
        <v>546</v>
      </c>
      <c r="B553" s="87" t="s">
        <v>398</v>
      </c>
      <c r="C553" s="83" t="s">
        <v>2312</v>
      </c>
      <c r="D553" s="72" t="s">
        <v>1924</v>
      </c>
      <c r="E553" s="19" t="s">
        <v>2178</v>
      </c>
      <c r="F553" s="72" t="s">
        <v>2352</v>
      </c>
      <c r="G553" s="19" t="s">
        <v>2353</v>
      </c>
      <c r="H553" s="72" t="s">
        <v>2169</v>
      </c>
      <c r="I553" s="105">
        <v>2713200</v>
      </c>
      <c r="J553" s="75">
        <v>2713199.9999999995</v>
      </c>
      <c r="K553" s="76">
        <v>44</v>
      </c>
      <c r="L553" s="76" t="s">
        <v>2716</v>
      </c>
    </row>
    <row r="554" spans="1:12" ht="75" customHeight="1" x14ac:dyDescent="0.3">
      <c r="A554" s="70">
        <f t="shared" si="8"/>
        <v>547</v>
      </c>
      <c r="B554" s="87" t="s">
        <v>398</v>
      </c>
      <c r="C554" s="83" t="s">
        <v>2312</v>
      </c>
      <c r="D554" s="72" t="s">
        <v>1933</v>
      </c>
      <c r="E554" s="19" t="s">
        <v>2178</v>
      </c>
      <c r="F554" s="72" t="s">
        <v>2354</v>
      </c>
      <c r="G554" s="19" t="s">
        <v>2355</v>
      </c>
      <c r="H554" s="72" t="s">
        <v>2236</v>
      </c>
      <c r="I554" s="105">
        <v>2735000</v>
      </c>
      <c r="J554" s="75">
        <v>2734999.9999999995</v>
      </c>
      <c r="K554" s="76">
        <v>45</v>
      </c>
      <c r="L554" s="76" t="s">
        <v>2716</v>
      </c>
    </row>
    <row r="555" spans="1:12" ht="75" customHeight="1" x14ac:dyDescent="0.3">
      <c r="A555" s="70">
        <f t="shared" si="8"/>
        <v>548</v>
      </c>
      <c r="B555" s="87" t="s">
        <v>398</v>
      </c>
      <c r="C555" s="83" t="s">
        <v>2312</v>
      </c>
      <c r="D555" s="72" t="s">
        <v>1930</v>
      </c>
      <c r="E555" s="19" t="s">
        <v>2178</v>
      </c>
      <c r="F555" s="19" t="s">
        <v>2356</v>
      </c>
      <c r="G555" s="19" t="s">
        <v>2357</v>
      </c>
      <c r="H555" s="72" t="s">
        <v>2169</v>
      </c>
      <c r="I555" s="105">
        <v>2800000</v>
      </c>
      <c r="J555" s="75">
        <v>2799999.9999999995</v>
      </c>
      <c r="K555" s="76">
        <v>46</v>
      </c>
      <c r="L555" s="76" t="s">
        <v>2716</v>
      </c>
    </row>
    <row r="556" spans="1:12" ht="75" customHeight="1" x14ac:dyDescent="0.3">
      <c r="A556" s="70">
        <f t="shared" si="8"/>
        <v>549</v>
      </c>
      <c r="B556" s="87" t="s">
        <v>398</v>
      </c>
      <c r="C556" s="83" t="s">
        <v>2312</v>
      </c>
      <c r="D556" s="72" t="s">
        <v>1924</v>
      </c>
      <c r="E556" s="19" t="s">
        <v>2178</v>
      </c>
      <c r="F556" s="72" t="s">
        <v>2356</v>
      </c>
      <c r="G556" s="19" t="s">
        <v>2357</v>
      </c>
      <c r="H556" s="72" t="s">
        <v>2160</v>
      </c>
      <c r="I556" s="105">
        <v>2837200</v>
      </c>
      <c r="J556" s="75">
        <v>2837200</v>
      </c>
      <c r="K556" s="76">
        <v>47</v>
      </c>
      <c r="L556" s="76" t="s">
        <v>2716</v>
      </c>
    </row>
    <row r="557" spans="1:12" ht="75" customHeight="1" x14ac:dyDescent="0.3">
      <c r="A557" s="70">
        <f t="shared" si="8"/>
        <v>550</v>
      </c>
      <c r="B557" s="87" t="s">
        <v>398</v>
      </c>
      <c r="C557" s="83" t="s">
        <v>2312</v>
      </c>
      <c r="D557" s="106" t="s">
        <v>1576</v>
      </c>
      <c r="E557" s="19" t="s">
        <v>2358</v>
      </c>
      <c r="F557" s="19" t="s">
        <v>2359</v>
      </c>
      <c r="G557" s="19" t="s">
        <v>2359</v>
      </c>
      <c r="H557" s="72" t="s">
        <v>2360</v>
      </c>
      <c r="I557" s="105">
        <f>(2048000+602665+25000)*1.15</f>
        <v>3077014.7499999995</v>
      </c>
      <c r="J557" s="75">
        <v>3525252.0663786461</v>
      </c>
      <c r="K557" s="76">
        <v>48</v>
      </c>
      <c r="L557" s="76" t="s">
        <v>2716</v>
      </c>
    </row>
    <row r="558" spans="1:12" ht="75" customHeight="1" x14ac:dyDescent="0.3">
      <c r="A558" s="70">
        <f t="shared" si="8"/>
        <v>551</v>
      </c>
      <c r="B558" s="87" t="s">
        <v>399</v>
      </c>
      <c r="C558" s="83" t="s">
        <v>2361</v>
      </c>
      <c r="D558" s="72" t="s">
        <v>2177</v>
      </c>
      <c r="E558" s="19" t="s">
        <v>2178</v>
      </c>
      <c r="F558" s="19" t="s">
        <v>2179</v>
      </c>
      <c r="G558" s="85" t="s">
        <v>2180</v>
      </c>
      <c r="H558" s="72" t="s">
        <v>2181</v>
      </c>
      <c r="I558" s="105">
        <v>673102.25</v>
      </c>
      <c r="J558" s="75">
        <v>689788.47038556193</v>
      </c>
      <c r="K558" s="76">
        <v>1</v>
      </c>
      <c r="L558" s="76" t="s">
        <v>2716</v>
      </c>
    </row>
    <row r="559" spans="1:12" ht="75" customHeight="1" x14ac:dyDescent="0.3">
      <c r="A559" s="70">
        <f t="shared" si="8"/>
        <v>552</v>
      </c>
      <c r="B559" s="87" t="s">
        <v>400</v>
      </c>
      <c r="C559" s="83" t="s">
        <v>2369</v>
      </c>
      <c r="D559" s="72" t="s">
        <v>2142</v>
      </c>
      <c r="E559" s="19" t="s">
        <v>2143</v>
      </c>
      <c r="F559" s="19" t="s">
        <v>2362</v>
      </c>
      <c r="G559" s="85" t="s">
        <v>2363</v>
      </c>
      <c r="H559" s="72" t="s">
        <v>2166</v>
      </c>
      <c r="I559" s="46">
        <v>1200408.56</v>
      </c>
      <c r="J559" s="75">
        <v>1236247.5711949219</v>
      </c>
      <c r="K559" s="76">
        <v>1</v>
      </c>
      <c r="L559" s="76" t="s">
        <v>2716</v>
      </c>
    </row>
    <row r="560" spans="1:12" ht="75" customHeight="1" x14ac:dyDescent="0.3">
      <c r="A560" s="70">
        <f t="shared" si="8"/>
        <v>553</v>
      </c>
      <c r="B560" s="87" t="s">
        <v>400</v>
      </c>
      <c r="C560" s="83" t="s">
        <v>2369</v>
      </c>
      <c r="D560" s="72" t="s">
        <v>2142</v>
      </c>
      <c r="E560" s="19" t="s">
        <v>2143</v>
      </c>
      <c r="F560" s="19" t="s">
        <v>2364</v>
      </c>
      <c r="G560" s="85" t="s">
        <v>2365</v>
      </c>
      <c r="H560" s="72" t="s">
        <v>2166</v>
      </c>
      <c r="I560" s="46">
        <v>1223396.3799999999</v>
      </c>
      <c r="J560" s="75">
        <v>1257316.8907627582</v>
      </c>
      <c r="K560" s="76">
        <v>2</v>
      </c>
      <c r="L560" s="76" t="s">
        <v>2716</v>
      </c>
    </row>
    <row r="561" spans="1:12" ht="75" customHeight="1" x14ac:dyDescent="0.3">
      <c r="A561" s="70">
        <f t="shared" si="8"/>
        <v>554</v>
      </c>
      <c r="B561" s="87" t="s">
        <v>400</v>
      </c>
      <c r="C561" s="83" t="s">
        <v>2369</v>
      </c>
      <c r="D561" s="72" t="s">
        <v>2177</v>
      </c>
      <c r="E561" s="19" t="s">
        <v>2178</v>
      </c>
      <c r="F561" s="19" t="s">
        <v>2370</v>
      </c>
      <c r="G561" s="85" t="s">
        <v>2279</v>
      </c>
      <c r="H561" s="72" t="s">
        <v>2181</v>
      </c>
      <c r="I561" s="105">
        <v>1304067</v>
      </c>
      <c r="J561" s="75">
        <v>1336394.851169029</v>
      </c>
      <c r="K561" s="76">
        <v>3</v>
      </c>
      <c r="L561" s="76" t="s">
        <v>2716</v>
      </c>
    </row>
    <row r="562" spans="1:12" ht="75" customHeight="1" x14ac:dyDescent="0.3">
      <c r="A562" s="70">
        <f t="shared" si="8"/>
        <v>555</v>
      </c>
      <c r="B562" s="87" t="s">
        <v>400</v>
      </c>
      <c r="C562" s="83" t="s">
        <v>2369</v>
      </c>
      <c r="D562" s="106" t="s">
        <v>1576</v>
      </c>
      <c r="E562" s="19" t="s">
        <v>2366</v>
      </c>
      <c r="F562" s="19" t="s">
        <v>2367</v>
      </c>
      <c r="G562" s="19" t="s">
        <v>2367</v>
      </c>
      <c r="H562" s="72" t="s">
        <v>2213</v>
      </c>
      <c r="I562" s="105">
        <f>(1341000+90075+25000+2500)*1.15</f>
        <v>1677361.2499999998</v>
      </c>
      <c r="J562" s="75">
        <v>1921707.1392413599</v>
      </c>
      <c r="K562" s="76">
        <v>4</v>
      </c>
      <c r="L562" s="76" t="s">
        <v>2716</v>
      </c>
    </row>
    <row r="563" spans="1:12" ht="75" customHeight="1" x14ac:dyDescent="0.3">
      <c r="A563" s="70">
        <f t="shared" si="8"/>
        <v>556</v>
      </c>
      <c r="B563" s="87" t="s">
        <v>400</v>
      </c>
      <c r="C563" s="72" t="s">
        <v>2369</v>
      </c>
      <c r="D563" s="82" t="s">
        <v>1484</v>
      </c>
      <c r="E563" s="19" t="s">
        <v>2371</v>
      </c>
      <c r="F563" s="19" t="s">
        <v>2372</v>
      </c>
      <c r="G563" s="85" t="s">
        <v>78</v>
      </c>
      <c r="H563" s="72" t="s">
        <v>2256</v>
      </c>
      <c r="I563" s="105">
        <v>2192908.5499999998</v>
      </c>
      <c r="J563" s="75">
        <v>2508522.2863961612</v>
      </c>
      <c r="K563" s="76">
        <v>5</v>
      </c>
      <c r="L563" s="76" t="s">
        <v>2716</v>
      </c>
    </row>
    <row r="564" spans="1:12" ht="75" customHeight="1" x14ac:dyDescent="0.3">
      <c r="A564" s="70">
        <f t="shared" si="8"/>
        <v>557</v>
      </c>
      <c r="B564" s="87" t="s">
        <v>400</v>
      </c>
      <c r="C564" s="83" t="s">
        <v>2369</v>
      </c>
      <c r="D564" s="106" t="s">
        <v>1576</v>
      </c>
      <c r="E564" s="20" t="s">
        <v>2358</v>
      </c>
      <c r="F564" s="20" t="s">
        <v>2368</v>
      </c>
      <c r="G564" s="20" t="s">
        <v>2368</v>
      </c>
      <c r="H564" s="72" t="s">
        <v>2213</v>
      </c>
      <c r="I564" s="46">
        <f>(2096000+90075+25000+2500)*1.15</f>
        <v>2545611.25</v>
      </c>
      <c r="J564" s="75">
        <v>2916437.5371483769</v>
      </c>
      <c r="K564" s="76">
        <v>6</v>
      </c>
      <c r="L564" s="76" t="s">
        <v>2716</v>
      </c>
    </row>
    <row r="565" spans="1:12" ht="75" customHeight="1" x14ac:dyDescent="0.3">
      <c r="A565" s="70">
        <f t="shared" si="8"/>
        <v>558</v>
      </c>
      <c r="B565" s="87" t="s">
        <v>401</v>
      </c>
      <c r="C565" s="71" t="s">
        <v>2373</v>
      </c>
      <c r="D565" s="72" t="s">
        <v>2146</v>
      </c>
      <c r="E565" s="19" t="s">
        <v>1621</v>
      </c>
      <c r="F565" s="19" t="s">
        <v>2222</v>
      </c>
      <c r="G565" s="85" t="s">
        <v>2374</v>
      </c>
      <c r="H565" s="87" t="s">
        <v>2149</v>
      </c>
      <c r="I565" s="105">
        <v>861574.25</v>
      </c>
      <c r="J565" s="75">
        <v>893371.15792773047</v>
      </c>
      <c r="K565" s="76">
        <v>1</v>
      </c>
      <c r="L565" s="76" t="s">
        <v>2716</v>
      </c>
    </row>
    <row r="566" spans="1:12" ht="75" customHeight="1" x14ac:dyDescent="0.3">
      <c r="A566" s="70">
        <f t="shared" si="8"/>
        <v>559</v>
      </c>
      <c r="B566" s="87" t="s">
        <v>401</v>
      </c>
      <c r="C566" s="71" t="s">
        <v>2373</v>
      </c>
      <c r="D566" s="72" t="s">
        <v>2146</v>
      </c>
      <c r="E566" s="19" t="s">
        <v>1621</v>
      </c>
      <c r="F566" s="19" t="s">
        <v>2222</v>
      </c>
      <c r="G566" s="85" t="s">
        <v>2223</v>
      </c>
      <c r="H566" s="87" t="s">
        <v>2149</v>
      </c>
      <c r="I566" s="105">
        <v>868531.75</v>
      </c>
      <c r="J566" s="75">
        <v>900585.42858552025</v>
      </c>
      <c r="K566" s="76">
        <v>2</v>
      </c>
      <c r="L566" s="76" t="s">
        <v>2716</v>
      </c>
    </row>
    <row r="567" spans="1:12" ht="75" customHeight="1" x14ac:dyDescent="0.3">
      <c r="A567" s="70">
        <f t="shared" si="8"/>
        <v>560</v>
      </c>
      <c r="B567" s="87" t="s">
        <v>401</v>
      </c>
      <c r="C567" s="72" t="s">
        <v>2373</v>
      </c>
      <c r="D567" s="82" t="s">
        <v>1484</v>
      </c>
      <c r="E567" s="19" t="s">
        <v>1616</v>
      </c>
      <c r="F567" s="19" t="s">
        <v>2375</v>
      </c>
      <c r="G567" s="85" t="s">
        <v>78</v>
      </c>
      <c r="H567" s="72" t="s">
        <v>2376</v>
      </c>
      <c r="I567" s="105">
        <v>1066067.25</v>
      </c>
      <c r="J567" s="75">
        <v>1105360.6523705872</v>
      </c>
      <c r="K567" s="76">
        <v>3</v>
      </c>
      <c r="L567" s="76" t="s">
        <v>2716</v>
      </c>
    </row>
    <row r="568" spans="1:12" ht="75" customHeight="1" x14ac:dyDescent="0.3">
      <c r="A568" s="70">
        <f t="shared" si="8"/>
        <v>561</v>
      </c>
      <c r="B568" s="87" t="s">
        <v>401</v>
      </c>
      <c r="C568" s="83" t="s">
        <v>2373</v>
      </c>
      <c r="D568" s="72" t="s">
        <v>2126</v>
      </c>
      <c r="E568" s="19" t="s">
        <v>2127</v>
      </c>
      <c r="F568" s="19" t="s">
        <v>2184</v>
      </c>
      <c r="G568" s="85" t="s">
        <v>2129</v>
      </c>
      <c r="H568" s="19" t="s">
        <v>2377</v>
      </c>
      <c r="I568" s="46">
        <v>1144466.7749999999</v>
      </c>
      <c r="J568" s="75">
        <v>1144466.7749999997</v>
      </c>
      <c r="K568" s="76">
        <v>4</v>
      </c>
      <c r="L568" s="76" t="s">
        <v>2716</v>
      </c>
    </row>
    <row r="569" spans="1:12" ht="75" customHeight="1" x14ac:dyDescent="0.3">
      <c r="A569" s="70">
        <f t="shared" si="8"/>
        <v>562</v>
      </c>
      <c r="B569" s="87" t="s">
        <v>401</v>
      </c>
      <c r="C569" s="83" t="s">
        <v>2373</v>
      </c>
      <c r="D569" s="72" t="s">
        <v>1930</v>
      </c>
      <c r="E569" s="19" t="s">
        <v>2158</v>
      </c>
      <c r="F569" s="19" t="s">
        <v>2191</v>
      </c>
      <c r="G569" s="19" t="s">
        <v>2191</v>
      </c>
      <c r="H569" s="72" t="s">
        <v>2196</v>
      </c>
      <c r="I569" s="105">
        <v>1162952</v>
      </c>
      <c r="J569" s="75">
        <v>1224307.5326512421</v>
      </c>
      <c r="K569" s="76">
        <v>5</v>
      </c>
      <c r="L569" s="76" t="s">
        <v>2716</v>
      </c>
    </row>
    <row r="570" spans="1:12" ht="75" customHeight="1" x14ac:dyDescent="0.3">
      <c r="A570" s="70">
        <f t="shared" si="8"/>
        <v>563</v>
      </c>
      <c r="B570" s="87" t="s">
        <v>401</v>
      </c>
      <c r="C570" s="83" t="s">
        <v>2373</v>
      </c>
      <c r="D570" s="72" t="s">
        <v>2142</v>
      </c>
      <c r="E570" s="19" t="s">
        <v>2143</v>
      </c>
      <c r="F570" s="19" t="s">
        <v>2197</v>
      </c>
      <c r="G570" s="85" t="s">
        <v>2198</v>
      </c>
      <c r="H570" s="72" t="s">
        <v>2166</v>
      </c>
      <c r="I570" s="46">
        <v>1183678.6299999999</v>
      </c>
      <c r="J570" s="75">
        <v>1218346.090705628</v>
      </c>
      <c r="K570" s="76">
        <v>6</v>
      </c>
      <c r="L570" s="76" t="s">
        <v>2716</v>
      </c>
    </row>
    <row r="571" spans="1:12" ht="75" customHeight="1" x14ac:dyDescent="0.3">
      <c r="A571" s="70">
        <f t="shared" si="8"/>
        <v>564</v>
      </c>
      <c r="B571" s="87" t="s">
        <v>401</v>
      </c>
      <c r="C571" s="83" t="s">
        <v>2373</v>
      </c>
      <c r="D571" s="72" t="s">
        <v>2142</v>
      </c>
      <c r="E571" s="19" t="s">
        <v>2143</v>
      </c>
      <c r="F571" s="19" t="s">
        <v>2200</v>
      </c>
      <c r="G571" s="85" t="s">
        <v>2201</v>
      </c>
      <c r="H571" s="72" t="s">
        <v>2166</v>
      </c>
      <c r="I571" s="46">
        <v>1191722.43</v>
      </c>
      <c r="J571" s="75">
        <v>1226851.0214396301</v>
      </c>
      <c r="K571" s="76">
        <v>7</v>
      </c>
      <c r="L571" s="76" t="s">
        <v>2716</v>
      </c>
    </row>
    <row r="572" spans="1:12" ht="75" customHeight="1" x14ac:dyDescent="0.3">
      <c r="A572" s="70">
        <f t="shared" si="8"/>
        <v>565</v>
      </c>
      <c r="B572" s="87" t="s">
        <v>401</v>
      </c>
      <c r="C572" s="83" t="s">
        <v>2373</v>
      </c>
      <c r="D572" s="72" t="s">
        <v>2142</v>
      </c>
      <c r="E572" s="19" t="s">
        <v>2143</v>
      </c>
      <c r="F572" s="19" t="s">
        <v>2202</v>
      </c>
      <c r="G572" s="85" t="s">
        <v>2203</v>
      </c>
      <c r="H572" s="72" t="s">
        <v>2166</v>
      </c>
      <c r="I572" s="46">
        <v>1216822.97</v>
      </c>
      <c r="J572" s="75">
        <v>1253324.7659631504</v>
      </c>
      <c r="K572" s="76">
        <v>8</v>
      </c>
      <c r="L572" s="76" t="s">
        <v>2716</v>
      </c>
    </row>
    <row r="573" spans="1:12" ht="75" customHeight="1" x14ac:dyDescent="0.3">
      <c r="A573" s="70">
        <f t="shared" si="8"/>
        <v>566</v>
      </c>
      <c r="B573" s="87" t="s">
        <v>401</v>
      </c>
      <c r="C573" s="83" t="s">
        <v>2373</v>
      </c>
      <c r="D573" s="72" t="s">
        <v>1924</v>
      </c>
      <c r="E573" s="19" t="s">
        <v>2158</v>
      </c>
      <c r="F573" s="72" t="s">
        <v>2191</v>
      </c>
      <c r="G573" s="19" t="s">
        <v>2191</v>
      </c>
      <c r="H573" s="72" t="s">
        <v>2225</v>
      </c>
      <c r="I573" s="105">
        <v>1221959</v>
      </c>
      <c r="J573" s="75">
        <v>1286427.6498866498</v>
      </c>
      <c r="K573" s="76">
        <v>9</v>
      </c>
      <c r="L573" s="76" t="s">
        <v>2716</v>
      </c>
    </row>
    <row r="574" spans="1:12" ht="75" customHeight="1" x14ac:dyDescent="0.3">
      <c r="A574" s="70">
        <f t="shared" si="8"/>
        <v>567</v>
      </c>
      <c r="B574" s="87" t="s">
        <v>401</v>
      </c>
      <c r="C574" s="83" t="s">
        <v>2373</v>
      </c>
      <c r="D574" s="72" t="s">
        <v>2126</v>
      </c>
      <c r="E574" s="19" t="s">
        <v>2127</v>
      </c>
      <c r="F574" s="19" t="s">
        <v>2184</v>
      </c>
      <c r="G574" s="85" t="s">
        <v>2129</v>
      </c>
      <c r="H574" s="19" t="s">
        <v>2379</v>
      </c>
      <c r="I574" s="46">
        <v>1259537.5</v>
      </c>
      <c r="J574" s="75">
        <v>1259537.5</v>
      </c>
      <c r="K574" s="76">
        <v>10</v>
      </c>
      <c r="L574" s="76" t="s">
        <v>2716</v>
      </c>
    </row>
    <row r="575" spans="1:12" ht="75" customHeight="1" x14ac:dyDescent="0.3">
      <c r="A575" s="70">
        <f t="shared" si="8"/>
        <v>568</v>
      </c>
      <c r="B575" s="87" t="s">
        <v>401</v>
      </c>
      <c r="C575" s="83" t="s">
        <v>2373</v>
      </c>
      <c r="D575" s="72" t="s">
        <v>1930</v>
      </c>
      <c r="E575" s="19" t="s">
        <v>2178</v>
      </c>
      <c r="F575" s="19" t="s">
        <v>2199</v>
      </c>
      <c r="G575" s="19" t="s">
        <v>2180</v>
      </c>
      <c r="H575" s="72" t="s">
        <v>2196</v>
      </c>
      <c r="I575" s="105">
        <v>1262000</v>
      </c>
      <c r="J575" s="75">
        <v>1261999.9999999998</v>
      </c>
      <c r="K575" s="76">
        <v>11</v>
      </c>
      <c r="L575" s="76" t="s">
        <v>2716</v>
      </c>
    </row>
    <row r="576" spans="1:12" ht="75" customHeight="1" x14ac:dyDescent="0.3">
      <c r="A576" s="70">
        <f t="shared" si="8"/>
        <v>569</v>
      </c>
      <c r="B576" s="87" t="s">
        <v>401</v>
      </c>
      <c r="C576" s="83" t="s">
        <v>2373</v>
      </c>
      <c r="D576" s="72" t="s">
        <v>1930</v>
      </c>
      <c r="E576" s="19" t="s">
        <v>2158</v>
      </c>
      <c r="F576" s="19" t="s">
        <v>2191</v>
      </c>
      <c r="G576" s="19" t="s">
        <v>2191</v>
      </c>
      <c r="H576" s="72" t="s">
        <v>2159</v>
      </c>
      <c r="I576" s="105">
        <v>1267563</v>
      </c>
      <c r="J576" s="75">
        <v>1334437.645758386</v>
      </c>
      <c r="K576" s="76">
        <v>12</v>
      </c>
      <c r="L576" s="76" t="s">
        <v>2716</v>
      </c>
    </row>
    <row r="577" spans="1:12" ht="75" customHeight="1" x14ac:dyDescent="0.3">
      <c r="A577" s="70">
        <f t="shared" si="8"/>
        <v>570</v>
      </c>
      <c r="B577" s="87" t="s">
        <v>401</v>
      </c>
      <c r="C577" s="72" t="s">
        <v>2373</v>
      </c>
      <c r="D577" s="72" t="s">
        <v>2217</v>
      </c>
      <c r="E577" s="19" t="s">
        <v>2218</v>
      </c>
      <c r="F577" s="19" t="s">
        <v>2219</v>
      </c>
      <c r="G577" s="85" t="s">
        <v>2180</v>
      </c>
      <c r="H577" s="72" t="s">
        <v>2220</v>
      </c>
      <c r="I577" s="81">
        <v>1281560</v>
      </c>
      <c r="J577" s="75">
        <v>1306070.2261874753</v>
      </c>
      <c r="K577" s="76">
        <v>13</v>
      </c>
      <c r="L577" s="76" t="s">
        <v>2716</v>
      </c>
    </row>
    <row r="578" spans="1:12" ht="75" customHeight="1" x14ac:dyDescent="0.3">
      <c r="A578" s="70">
        <f t="shared" si="8"/>
        <v>571</v>
      </c>
      <c r="B578" s="87" t="s">
        <v>401</v>
      </c>
      <c r="C578" s="83" t="s">
        <v>2373</v>
      </c>
      <c r="D578" s="72" t="s">
        <v>1924</v>
      </c>
      <c r="E578" s="19" t="s">
        <v>2158</v>
      </c>
      <c r="F578" s="72" t="s">
        <v>2191</v>
      </c>
      <c r="G578" s="19" t="s">
        <v>2191</v>
      </c>
      <c r="H578" s="72" t="s">
        <v>2160</v>
      </c>
      <c r="I578" s="105">
        <v>1287600</v>
      </c>
      <c r="J578" s="75">
        <v>1355531.7666092319</v>
      </c>
      <c r="K578" s="76">
        <v>14</v>
      </c>
      <c r="L578" s="76" t="s">
        <v>2716</v>
      </c>
    </row>
    <row r="579" spans="1:12" ht="75" customHeight="1" x14ac:dyDescent="0.3">
      <c r="A579" s="70">
        <f t="shared" si="8"/>
        <v>572</v>
      </c>
      <c r="B579" s="87" t="s">
        <v>401</v>
      </c>
      <c r="C579" s="83" t="s">
        <v>2373</v>
      </c>
      <c r="D579" s="72" t="s">
        <v>1930</v>
      </c>
      <c r="E579" s="19" t="s">
        <v>2178</v>
      </c>
      <c r="F579" s="19" t="s">
        <v>2199</v>
      </c>
      <c r="G579" s="19" t="s">
        <v>2180</v>
      </c>
      <c r="H579" s="72" t="s">
        <v>2225</v>
      </c>
      <c r="I579" s="105">
        <v>1290000</v>
      </c>
      <c r="J579" s="75">
        <v>1290000</v>
      </c>
      <c r="K579" s="76">
        <v>15</v>
      </c>
      <c r="L579" s="76" t="s">
        <v>2716</v>
      </c>
    </row>
    <row r="580" spans="1:12" ht="75" customHeight="1" x14ac:dyDescent="0.3">
      <c r="A580" s="70">
        <f t="shared" si="8"/>
        <v>573</v>
      </c>
      <c r="B580" s="87" t="s">
        <v>401</v>
      </c>
      <c r="C580" s="83" t="s">
        <v>2373</v>
      </c>
      <c r="D580" s="72" t="s">
        <v>1930</v>
      </c>
      <c r="E580" s="19" t="s">
        <v>2178</v>
      </c>
      <c r="F580" s="19" t="s">
        <v>2199</v>
      </c>
      <c r="G580" s="19" t="s">
        <v>2180</v>
      </c>
      <c r="H580" s="72" t="s">
        <v>2192</v>
      </c>
      <c r="I580" s="105">
        <v>1300000</v>
      </c>
      <c r="J580" s="75">
        <v>1299999.9999999998</v>
      </c>
      <c r="K580" s="76">
        <v>16</v>
      </c>
      <c r="L580" s="76" t="s">
        <v>2716</v>
      </c>
    </row>
    <row r="581" spans="1:12" ht="75" customHeight="1" x14ac:dyDescent="0.3">
      <c r="A581" s="70">
        <f t="shared" si="8"/>
        <v>574</v>
      </c>
      <c r="B581" s="87" t="s">
        <v>401</v>
      </c>
      <c r="C581" s="83" t="s">
        <v>2373</v>
      </c>
      <c r="D581" s="72" t="s">
        <v>1924</v>
      </c>
      <c r="E581" s="19" t="s">
        <v>2178</v>
      </c>
      <c r="F581" s="72" t="s">
        <v>2199</v>
      </c>
      <c r="G581" s="19" t="s">
        <v>2180</v>
      </c>
      <c r="H581" s="72" t="s">
        <v>2378</v>
      </c>
      <c r="I581" s="105">
        <v>1320500</v>
      </c>
      <c r="J581" s="75">
        <v>1320499.9999999998</v>
      </c>
      <c r="K581" s="76">
        <v>17</v>
      </c>
      <c r="L581" s="76" t="s">
        <v>2716</v>
      </c>
    </row>
    <row r="582" spans="1:12" ht="75" customHeight="1" x14ac:dyDescent="0.3">
      <c r="A582" s="70">
        <f t="shared" si="8"/>
        <v>575</v>
      </c>
      <c r="B582" s="87" t="s">
        <v>401</v>
      </c>
      <c r="C582" s="83" t="s">
        <v>2373</v>
      </c>
      <c r="D582" s="72" t="s">
        <v>1933</v>
      </c>
      <c r="E582" s="19" t="s">
        <v>2178</v>
      </c>
      <c r="F582" s="72" t="s">
        <v>2199</v>
      </c>
      <c r="G582" s="19" t="s">
        <v>2180</v>
      </c>
      <c r="H582" s="72" t="s">
        <v>2160</v>
      </c>
      <c r="I582" s="105">
        <v>1330000</v>
      </c>
      <c r="J582" s="75">
        <v>1330000</v>
      </c>
      <c r="K582" s="76">
        <v>18</v>
      </c>
      <c r="L582" s="76" t="s">
        <v>2716</v>
      </c>
    </row>
    <row r="583" spans="1:12" ht="75" customHeight="1" x14ac:dyDescent="0.3">
      <c r="A583" s="70">
        <f t="shared" si="8"/>
        <v>576</v>
      </c>
      <c r="B583" s="87" t="s">
        <v>401</v>
      </c>
      <c r="C583" s="83" t="s">
        <v>2373</v>
      </c>
      <c r="D583" s="72" t="s">
        <v>1924</v>
      </c>
      <c r="E583" s="19" t="s">
        <v>2178</v>
      </c>
      <c r="F583" s="72" t="s">
        <v>2199</v>
      </c>
      <c r="G583" s="19" t="s">
        <v>2180</v>
      </c>
      <c r="H583" s="72" t="s">
        <v>2342</v>
      </c>
      <c r="I583" s="105">
        <v>1356000</v>
      </c>
      <c r="J583" s="75">
        <v>1355999.9999999998</v>
      </c>
      <c r="K583" s="76">
        <v>19</v>
      </c>
      <c r="L583" s="76" t="s">
        <v>2716</v>
      </c>
    </row>
    <row r="584" spans="1:12" ht="75" customHeight="1" x14ac:dyDescent="0.3">
      <c r="A584" s="70">
        <f t="shared" si="8"/>
        <v>577</v>
      </c>
      <c r="B584" s="87" t="s">
        <v>401</v>
      </c>
      <c r="C584" s="83" t="s">
        <v>2373</v>
      </c>
      <c r="D584" s="72" t="s">
        <v>1930</v>
      </c>
      <c r="E584" s="19" t="s">
        <v>2158</v>
      </c>
      <c r="F584" s="19" t="s">
        <v>2191</v>
      </c>
      <c r="G584" s="19" t="s">
        <v>2191</v>
      </c>
      <c r="H584" s="72" t="s">
        <v>2342</v>
      </c>
      <c r="I584" s="105">
        <v>1371065</v>
      </c>
      <c r="J584" s="75">
        <v>1443400.2497562026</v>
      </c>
      <c r="K584" s="76">
        <v>20</v>
      </c>
      <c r="L584" s="76" t="s">
        <v>2716</v>
      </c>
    </row>
    <row r="585" spans="1:12" ht="75" customHeight="1" x14ac:dyDescent="0.3">
      <c r="A585" s="70">
        <f t="shared" ref="A585:A648" si="9">ROW(A578)</f>
        <v>578</v>
      </c>
      <c r="B585" s="87" t="s">
        <v>401</v>
      </c>
      <c r="C585" s="83" t="s">
        <v>2373</v>
      </c>
      <c r="D585" s="72" t="s">
        <v>2177</v>
      </c>
      <c r="E585" s="19" t="s">
        <v>2178</v>
      </c>
      <c r="F585" s="19" t="s">
        <v>2179</v>
      </c>
      <c r="G585" s="85" t="s">
        <v>2180</v>
      </c>
      <c r="H585" s="72" t="s">
        <v>2216</v>
      </c>
      <c r="I585" s="105">
        <v>1390294</v>
      </c>
      <c r="J585" s="75">
        <v>1424759.420498482</v>
      </c>
      <c r="K585" s="76">
        <v>21</v>
      </c>
      <c r="L585" s="76" t="s">
        <v>2716</v>
      </c>
    </row>
    <row r="586" spans="1:12" ht="75" customHeight="1" x14ac:dyDescent="0.3">
      <c r="A586" s="70">
        <f t="shared" si="9"/>
        <v>579</v>
      </c>
      <c r="B586" s="87" t="s">
        <v>401</v>
      </c>
      <c r="C586" s="83" t="s">
        <v>2373</v>
      </c>
      <c r="D586" s="72" t="s">
        <v>1933</v>
      </c>
      <c r="E586" s="19" t="s">
        <v>2158</v>
      </c>
      <c r="F586" s="72" t="s">
        <v>2191</v>
      </c>
      <c r="G586" s="19" t="s">
        <v>2191</v>
      </c>
      <c r="H586" s="72" t="s">
        <v>2236</v>
      </c>
      <c r="I586" s="105">
        <v>1391543</v>
      </c>
      <c r="J586" s="75">
        <v>1464958.637078837</v>
      </c>
      <c r="K586" s="76">
        <v>22</v>
      </c>
      <c r="L586" s="76" t="s">
        <v>2716</v>
      </c>
    </row>
    <row r="587" spans="1:12" ht="75" customHeight="1" x14ac:dyDescent="0.3">
      <c r="A587" s="70">
        <f t="shared" si="9"/>
        <v>580</v>
      </c>
      <c r="B587" s="87" t="s">
        <v>401</v>
      </c>
      <c r="C587" s="83" t="s">
        <v>2373</v>
      </c>
      <c r="D587" s="72" t="s">
        <v>1933</v>
      </c>
      <c r="E587" s="19" t="s">
        <v>2158</v>
      </c>
      <c r="F587" s="72" t="s">
        <v>2191</v>
      </c>
      <c r="G587" s="19" t="s">
        <v>2191</v>
      </c>
      <c r="H587" s="72" t="s">
        <v>2192</v>
      </c>
      <c r="I587" s="105">
        <v>1391889</v>
      </c>
      <c r="J587" s="75">
        <v>1465322.8914988795</v>
      </c>
      <c r="K587" s="76">
        <v>23</v>
      </c>
      <c r="L587" s="76" t="s">
        <v>2716</v>
      </c>
    </row>
    <row r="588" spans="1:12" ht="75" customHeight="1" x14ac:dyDescent="0.3">
      <c r="A588" s="70">
        <f t="shared" si="9"/>
        <v>581</v>
      </c>
      <c r="B588" s="87" t="s">
        <v>401</v>
      </c>
      <c r="C588" s="83" t="s">
        <v>2373</v>
      </c>
      <c r="D588" s="72" t="s">
        <v>1924</v>
      </c>
      <c r="E588" s="19" t="s">
        <v>2178</v>
      </c>
      <c r="F588" s="72" t="s">
        <v>2199</v>
      </c>
      <c r="G588" s="19" t="s">
        <v>2180</v>
      </c>
      <c r="H588" s="72" t="s">
        <v>2195</v>
      </c>
      <c r="I588" s="105">
        <v>1397334</v>
      </c>
      <c r="J588" s="75">
        <v>1397333.9999999998</v>
      </c>
      <c r="K588" s="76">
        <v>24</v>
      </c>
      <c r="L588" s="76" t="s">
        <v>2716</v>
      </c>
    </row>
    <row r="589" spans="1:12" ht="75" customHeight="1" x14ac:dyDescent="0.3">
      <c r="A589" s="70">
        <f t="shared" si="9"/>
        <v>582</v>
      </c>
      <c r="B589" s="87" t="s">
        <v>401</v>
      </c>
      <c r="C589" s="83" t="s">
        <v>2373</v>
      </c>
      <c r="D589" s="72" t="s">
        <v>1924</v>
      </c>
      <c r="E589" s="19" t="s">
        <v>2158</v>
      </c>
      <c r="F589" s="72" t="s">
        <v>2191</v>
      </c>
      <c r="G589" s="19" t="s">
        <v>2191</v>
      </c>
      <c r="H589" s="72" t="s">
        <v>2195</v>
      </c>
      <c r="I589" s="105">
        <v>1405000</v>
      </c>
      <c r="J589" s="75">
        <v>1479125.6073982378</v>
      </c>
      <c r="K589" s="76">
        <v>25</v>
      </c>
      <c r="L589" s="76" t="s">
        <v>2716</v>
      </c>
    </row>
    <row r="590" spans="1:12" ht="75" customHeight="1" x14ac:dyDescent="0.3">
      <c r="A590" s="70">
        <f t="shared" si="9"/>
        <v>583</v>
      </c>
      <c r="B590" s="87" t="s">
        <v>401</v>
      </c>
      <c r="C590" s="83" t="s">
        <v>2373</v>
      </c>
      <c r="D590" s="72" t="s">
        <v>1924</v>
      </c>
      <c r="E590" s="19" t="s">
        <v>2158</v>
      </c>
      <c r="F590" s="72" t="s">
        <v>2191</v>
      </c>
      <c r="G590" s="19" t="s">
        <v>2191</v>
      </c>
      <c r="H590" s="72" t="s">
        <v>2161</v>
      </c>
      <c r="I590" s="105">
        <v>1422000</v>
      </c>
      <c r="J590" s="75">
        <v>1497022.5008685368</v>
      </c>
      <c r="K590" s="76">
        <v>26</v>
      </c>
      <c r="L590" s="76" t="s">
        <v>2716</v>
      </c>
    </row>
    <row r="591" spans="1:12" ht="75" customHeight="1" x14ac:dyDescent="0.3">
      <c r="A591" s="70">
        <f t="shared" si="9"/>
        <v>584</v>
      </c>
      <c r="B591" s="87" t="s">
        <v>401</v>
      </c>
      <c r="C591" s="83" t="s">
        <v>2373</v>
      </c>
      <c r="D591" s="72" t="s">
        <v>73</v>
      </c>
      <c r="E591" s="19" t="s">
        <v>74</v>
      </c>
      <c r="F591" s="19" t="s">
        <v>2210</v>
      </c>
      <c r="G591" s="85" t="s">
        <v>2211</v>
      </c>
      <c r="H591" s="72" t="s">
        <v>2382</v>
      </c>
      <c r="I591" s="105">
        <v>1453981</v>
      </c>
      <c r="J591" s="75">
        <v>1486264.7683941436</v>
      </c>
      <c r="K591" s="76">
        <v>27</v>
      </c>
      <c r="L591" s="76" t="s">
        <v>2716</v>
      </c>
    </row>
    <row r="592" spans="1:12" ht="75" customHeight="1" x14ac:dyDescent="0.3">
      <c r="A592" s="70">
        <f t="shared" si="9"/>
        <v>585</v>
      </c>
      <c r="B592" s="87" t="s">
        <v>401</v>
      </c>
      <c r="C592" s="83" t="s">
        <v>2373</v>
      </c>
      <c r="D592" s="72" t="s">
        <v>1930</v>
      </c>
      <c r="E592" s="19" t="s">
        <v>2380</v>
      </c>
      <c r="F592" s="19" t="s">
        <v>2381</v>
      </c>
      <c r="G592" s="19" t="s">
        <v>2381</v>
      </c>
      <c r="H592" s="72" t="s">
        <v>2196</v>
      </c>
      <c r="I592" s="105">
        <v>1500900</v>
      </c>
      <c r="J592" s="75">
        <v>1500899.9999999998</v>
      </c>
      <c r="K592" s="76">
        <v>28</v>
      </c>
      <c r="L592" s="76" t="s">
        <v>2716</v>
      </c>
    </row>
    <row r="593" spans="1:12" ht="75" customHeight="1" x14ac:dyDescent="0.3">
      <c r="A593" s="70">
        <f t="shared" si="9"/>
        <v>586</v>
      </c>
      <c r="B593" s="87" t="s">
        <v>401</v>
      </c>
      <c r="C593" s="83" t="s">
        <v>2373</v>
      </c>
      <c r="D593" s="72" t="s">
        <v>1930</v>
      </c>
      <c r="E593" s="19" t="s">
        <v>2380</v>
      </c>
      <c r="F593" s="19" t="s">
        <v>2381</v>
      </c>
      <c r="G593" s="19" t="s">
        <v>2381</v>
      </c>
      <c r="H593" s="72" t="s">
        <v>2225</v>
      </c>
      <c r="I593" s="105">
        <v>1512000</v>
      </c>
      <c r="J593" s="75">
        <v>1511999.9999999998</v>
      </c>
      <c r="K593" s="76">
        <v>29</v>
      </c>
      <c r="L593" s="76" t="s">
        <v>2716</v>
      </c>
    </row>
    <row r="594" spans="1:12" ht="75" customHeight="1" x14ac:dyDescent="0.3">
      <c r="A594" s="70">
        <f t="shared" si="9"/>
        <v>587</v>
      </c>
      <c r="B594" s="87" t="s">
        <v>401</v>
      </c>
      <c r="C594" s="83" t="s">
        <v>2373</v>
      </c>
      <c r="D594" s="72" t="s">
        <v>1627</v>
      </c>
      <c r="E594" s="19" t="s">
        <v>1616</v>
      </c>
      <c r="F594" s="19" t="s">
        <v>1617</v>
      </c>
      <c r="G594" s="85" t="s">
        <v>2224</v>
      </c>
      <c r="H594" s="72" t="s">
        <v>2176</v>
      </c>
      <c r="I594" s="105">
        <v>1546413.63</v>
      </c>
      <c r="J594" s="75">
        <v>1546413.63</v>
      </c>
      <c r="K594" s="76">
        <v>30</v>
      </c>
      <c r="L594" s="76" t="s">
        <v>2716</v>
      </c>
    </row>
    <row r="595" spans="1:12" ht="75" customHeight="1" x14ac:dyDescent="0.3">
      <c r="A595" s="70">
        <f t="shared" si="9"/>
        <v>588</v>
      </c>
      <c r="B595" s="87" t="s">
        <v>401</v>
      </c>
      <c r="C595" s="83" t="s">
        <v>2373</v>
      </c>
      <c r="D595" s="106" t="s">
        <v>1576</v>
      </c>
      <c r="E595" s="19" t="s">
        <v>2252</v>
      </c>
      <c r="F595" s="19" t="s">
        <v>2253</v>
      </c>
      <c r="G595" s="19" t="s">
        <v>2253</v>
      </c>
      <c r="H595" s="72" t="s">
        <v>2360</v>
      </c>
      <c r="I595" s="105">
        <f>(963000+737500+25000+2500)*1.15</f>
        <v>1987199.9999999998</v>
      </c>
      <c r="J595" s="75">
        <v>2276680.9636865226</v>
      </c>
      <c r="K595" s="76">
        <v>31</v>
      </c>
      <c r="L595" s="76" t="s">
        <v>2716</v>
      </c>
    </row>
    <row r="596" spans="1:12" ht="75" customHeight="1" x14ac:dyDescent="0.3">
      <c r="A596" s="70">
        <f t="shared" si="9"/>
        <v>589</v>
      </c>
      <c r="B596" s="87" t="s">
        <v>402</v>
      </c>
      <c r="C596" s="72" t="s">
        <v>2383</v>
      </c>
      <c r="D596" s="82" t="s">
        <v>1484</v>
      </c>
      <c r="E596" s="19" t="s">
        <v>1616</v>
      </c>
      <c r="F596" s="20" t="s">
        <v>2384</v>
      </c>
      <c r="G596" s="85" t="s">
        <v>78</v>
      </c>
      <c r="H596" s="72" t="s">
        <v>2376</v>
      </c>
      <c r="I596" s="105">
        <v>1180595.75</v>
      </c>
      <c r="J596" s="75">
        <v>1226624.1632018513</v>
      </c>
      <c r="K596" s="76">
        <v>1</v>
      </c>
      <c r="L596" s="76" t="s">
        <v>2716</v>
      </c>
    </row>
    <row r="597" spans="1:12" ht="75" customHeight="1" x14ac:dyDescent="0.3">
      <c r="A597" s="70">
        <f t="shared" si="9"/>
        <v>590</v>
      </c>
      <c r="B597" s="87" t="s">
        <v>402</v>
      </c>
      <c r="C597" s="83" t="s">
        <v>2383</v>
      </c>
      <c r="D597" s="72" t="s">
        <v>2142</v>
      </c>
      <c r="E597" s="19" t="s">
        <v>2143</v>
      </c>
      <c r="F597" s="19" t="s">
        <v>2385</v>
      </c>
      <c r="G597" s="85" t="s">
        <v>2386</v>
      </c>
      <c r="H597" s="72" t="s">
        <v>2166</v>
      </c>
      <c r="I597" s="46">
        <v>1329918.3699999999</v>
      </c>
      <c r="J597" s="75">
        <v>1369498.1345463565</v>
      </c>
      <c r="K597" s="76">
        <v>2</v>
      </c>
      <c r="L597" s="76" t="s">
        <v>2716</v>
      </c>
    </row>
    <row r="598" spans="1:12" ht="75" customHeight="1" x14ac:dyDescent="0.3">
      <c r="A598" s="70">
        <f t="shared" si="9"/>
        <v>591</v>
      </c>
      <c r="B598" s="87" t="s">
        <v>402</v>
      </c>
      <c r="C598" s="83" t="s">
        <v>2383</v>
      </c>
      <c r="D598" s="72" t="s">
        <v>2177</v>
      </c>
      <c r="E598" s="19" t="s">
        <v>2178</v>
      </c>
      <c r="F598" s="19" t="s">
        <v>2179</v>
      </c>
      <c r="G598" s="85" t="s">
        <v>2180</v>
      </c>
      <c r="H598" s="72" t="s">
        <v>2216</v>
      </c>
      <c r="I598" s="105">
        <v>1390294</v>
      </c>
      <c r="J598" s="75">
        <v>1424759.420498482</v>
      </c>
      <c r="K598" s="76">
        <v>3</v>
      </c>
      <c r="L598" s="76" t="s">
        <v>2716</v>
      </c>
    </row>
    <row r="599" spans="1:12" ht="75" customHeight="1" x14ac:dyDescent="0.3">
      <c r="A599" s="70">
        <f t="shared" si="9"/>
        <v>592</v>
      </c>
      <c r="B599" s="87" t="s">
        <v>402</v>
      </c>
      <c r="C599" s="83" t="s">
        <v>2383</v>
      </c>
      <c r="D599" s="72" t="s">
        <v>1627</v>
      </c>
      <c r="E599" s="19" t="s">
        <v>1616</v>
      </c>
      <c r="F599" s="19" t="s">
        <v>2387</v>
      </c>
      <c r="G599" s="85" t="s">
        <v>2388</v>
      </c>
      <c r="H599" s="72" t="s">
        <v>2176</v>
      </c>
      <c r="I599" s="105">
        <v>1624613.63</v>
      </c>
      <c r="J599" s="75">
        <v>1624613.63</v>
      </c>
      <c r="K599" s="76">
        <v>4</v>
      </c>
      <c r="L599" s="76" t="s">
        <v>2716</v>
      </c>
    </row>
    <row r="600" spans="1:12" ht="75" customHeight="1" x14ac:dyDescent="0.3">
      <c r="A600" s="70">
        <f t="shared" si="9"/>
        <v>593</v>
      </c>
      <c r="B600" s="87" t="s">
        <v>403</v>
      </c>
      <c r="C600" s="83" t="s">
        <v>2389</v>
      </c>
      <c r="D600" s="72" t="s">
        <v>2126</v>
      </c>
      <c r="E600" s="19" t="s">
        <v>2127</v>
      </c>
      <c r="F600" s="19" t="s">
        <v>2137</v>
      </c>
      <c r="G600" s="85" t="s">
        <v>2138</v>
      </c>
      <c r="H600" s="19" t="s">
        <v>2186</v>
      </c>
      <c r="I600" s="46">
        <v>745200</v>
      </c>
      <c r="J600" s="75">
        <v>745200</v>
      </c>
      <c r="K600" s="76">
        <v>1</v>
      </c>
      <c r="L600" s="76" t="s">
        <v>2716</v>
      </c>
    </row>
    <row r="601" spans="1:12" ht="75" customHeight="1" x14ac:dyDescent="0.3">
      <c r="A601" s="70">
        <f t="shared" si="9"/>
        <v>594</v>
      </c>
      <c r="B601" s="87" t="s">
        <v>403</v>
      </c>
      <c r="C601" s="83" t="s">
        <v>2389</v>
      </c>
      <c r="D601" s="72" t="s">
        <v>2126</v>
      </c>
      <c r="E601" s="19" t="s">
        <v>2127</v>
      </c>
      <c r="F601" s="19" t="s">
        <v>2137</v>
      </c>
      <c r="G601" s="85" t="s">
        <v>2138</v>
      </c>
      <c r="H601" s="19" t="s">
        <v>2187</v>
      </c>
      <c r="I601" s="46">
        <v>750950</v>
      </c>
      <c r="J601" s="75">
        <v>750950</v>
      </c>
      <c r="K601" s="76">
        <v>2</v>
      </c>
      <c r="L601" s="76" t="s">
        <v>2716</v>
      </c>
    </row>
    <row r="602" spans="1:12" ht="75" customHeight="1" x14ac:dyDescent="0.3">
      <c r="A602" s="70">
        <f t="shared" si="9"/>
        <v>595</v>
      </c>
      <c r="B602" s="87" t="s">
        <v>403</v>
      </c>
      <c r="C602" s="83" t="s">
        <v>2389</v>
      </c>
      <c r="D602" s="72" t="s">
        <v>2126</v>
      </c>
      <c r="E602" s="19" t="s">
        <v>2127</v>
      </c>
      <c r="F602" s="19" t="s">
        <v>2137</v>
      </c>
      <c r="G602" s="85" t="s">
        <v>2138</v>
      </c>
      <c r="H602" s="19" t="s">
        <v>2189</v>
      </c>
      <c r="I602" s="46">
        <v>778262.49999999988</v>
      </c>
      <c r="J602" s="75">
        <v>778262.49999999977</v>
      </c>
      <c r="K602" s="76">
        <v>3</v>
      </c>
      <c r="L602" s="76" t="s">
        <v>2716</v>
      </c>
    </row>
    <row r="603" spans="1:12" ht="75" customHeight="1" x14ac:dyDescent="0.3">
      <c r="A603" s="70">
        <f t="shared" si="9"/>
        <v>596</v>
      </c>
      <c r="B603" s="87" t="s">
        <v>403</v>
      </c>
      <c r="C603" s="83" t="s">
        <v>2389</v>
      </c>
      <c r="D603" s="72" t="s">
        <v>2126</v>
      </c>
      <c r="E603" s="19" t="s">
        <v>2127</v>
      </c>
      <c r="F603" s="19" t="s">
        <v>2137</v>
      </c>
      <c r="G603" s="85" t="s">
        <v>2138</v>
      </c>
      <c r="H603" s="19" t="s">
        <v>2131</v>
      </c>
      <c r="I603" s="46">
        <v>828172.49999999988</v>
      </c>
      <c r="J603" s="75">
        <v>828172.49999999977</v>
      </c>
      <c r="K603" s="76">
        <v>4</v>
      </c>
      <c r="L603" s="76" t="s">
        <v>2716</v>
      </c>
    </row>
    <row r="604" spans="1:12" ht="75" customHeight="1" x14ac:dyDescent="0.3">
      <c r="A604" s="70">
        <f t="shared" si="9"/>
        <v>597</v>
      </c>
      <c r="B604" s="87" t="s">
        <v>403</v>
      </c>
      <c r="C604" s="83" t="s">
        <v>2389</v>
      </c>
      <c r="D604" s="72" t="s">
        <v>2126</v>
      </c>
      <c r="E604" s="19" t="s">
        <v>2127</v>
      </c>
      <c r="F604" s="19" t="s">
        <v>2137</v>
      </c>
      <c r="G604" s="85" t="s">
        <v>2138</v>
      </c>
      <c r="H604" s="19" t="s">
        <v>2188</v>
      </c>
      <c r="I604" s="46">
        <v>866375.49999999988</v>
      </c>
      <c r="J604" s="75">
        <v>866375.49999999977</v>
      </c>
      <c r="K604" s="76">
        <v>5</v>
      </c>
      <c r="L604" s="76" t="s">
        <v>2716</v>
      </c>
    </row>
    <row r="605" spans="1:12" ht="75" customHeight="1" x14ac:dyDescent="0.3">
      <c r="A605" s="70">
        <f t="shared" si="9"/>
        <v>598</v>
      </c>
      <c r="B605" s="87" t="s">
        <v>403</v>
      </c>
      <c r="C605" s="72" t="s">
        <v>2389</v>
      </c>
      <c r="D605" s="82" t="s">
        <v>1484</v>
      </c>
      <c r="E605" s="19" t="s">
        <v>1616</v>
      </c>
      <c r="F605" s="19" t="s">
        <v>2257</v>
      </c>
      <c r="G605" s="85" t="s">
        <v>78</v>
      </c>
      <c r="H605" s="72" t="s">
        <v>2163</v>
      </c>
      <c r="I605" s="105">
        <v>967391.5</v>
      </c>
      <c r="J605" s="75">
        <v>1003642.9201464545</v>
      </c>
      <c r="K605" s="76">
        <v>6</v>
      </c>
      <c r="L605" s="76" t="s">
        <v>2716</v>
      </c>
    </row>
    <row r="606" spans="1:12" ht="75" customHeight="1" x14ac:dyDescent="0.3">
      <c r="A606" s="70">
        <f t="shared" si="9"/>
        <v>599</v>
      </c>
      <c r="B606" s="87" t="s">
        <v>403</v>
      </c>
      <c r="C606" s="83" t="s">
        <v>2389</v>
      </c>
      <c r="D606" s="72" t="s">
        <v>1930</v>
      </c>
      <c r="E606" s="19" t="s">
        <v>2258</v>
      </c>
      <c r="F606" s="19" t="s">
        <v>2391</v>
      </c>
      <c r="G606" s="19" t="s">
        <v>2391</v>
      </c>
      <c r="H606" s="72" t="s">
        <v>2169</v>
      </c>
      <c r="I606" s="105">
        <v>1029608</v>
      </c>
      <c r="J606" s="75">
        <v>1083928.5113039748</v>
      </c>
      <c r="K606" s="76">
        <v>7</v>
      </c>
      <c r="L606" s="76" t="s">
        <v>2716</v>
      </c>
    </row>
    <row r="607" spans="1:12" ht="75" customHeight="1" x14ac:dyDescent="0.3">
      <c r="A607" s="70">
        <f t="shared" si="9"/>
        <v>600</v>
      </c>
      <c r="B607" s="87" t="s">
        <v>403</v>
      </c>
      <c r="C607" s="72" t="s">
        <v>2389</v>
      </c>
      <c r="D607" s="72" t="s">
        <v>2217</v>
      </c>
      <c r="E607" s="19" t="s">
        <v>2258</v>
      </c>
      <c r="F607" s="19" t="s">
        <v>2392</v>
      </c>
      <c r="G607" s="85" t="s">
        <v>2393</v>
      </c>
      <c r="H607" s="72" t="s">
        <v>2220</v>
      </c>
      <c r="I607" s="81">
        <v>1030399.9999999999</v>
      </c>
      <c r="J607" s="75">
        <v>1090802.5510977807</v>
      </c>
      <c r="K607" s="76">
        <v>8</v>
      </c>
      <c r="L607" s="76" t="s">
        <v>2716</v>
      </c>
    </row>
    <row r="608" spans="1:12" ht="75" customHeight="1" x14ac:dyDescent="0.3">
      <c r="A608" s="70">
        <f t="shared" si="9"/>
        <v>601</v>
      </c>
      <c r="B608" s="87" t="s">
        <v>403</v>
      </c>
      <c r="C608" s="83" t="s">
        <v>2389</v>
      </c>
      <c r="D608" s="72" t="s">
        <v>1930</v>
      </c>
      <c r="E608" s="19" t="s">
        <v>2258</v>
      </c>
      <c r="F608" s="19" t="s">
        <v>2391</v>
      </c>
      <c r="G608" s="19" t="s">
        <v>2391</v>
      </c>
      <c r="H608" s="72" t="s">
        <v>2160</v>
      </c>
      <c r="I608" s="105">
        <v>1070863</v>
      </c>
      <c r="J608" s="75">
        <v>1127360.0607226328</v>
      </c>
      <c r="K608" s="76">
        <v>9</v>
      </c>
      <c r="L608" s="76" t="s">
        <v>2716</v>
      </c>
    </row>
    <row r="609" spans="1:12" ht="75" customHeight="1" x14ac:dyDescent="0.3">
      <c r="A609" s="70">
        <f t="shared" si="9"/>
        <v>602</v>
      </c>
      <c r="B609" s="87" t="s">
        <v>403</v>
      </c>
      <c r="C609" s="83" t="s">
        <v>2389</v>
      </c>
      <c r="D609" s="72" t="s">
        <v>1924</v>
      </c>
      <c r="E609" s="19" t="s">
        <v>2258</v>
      </c>
      <c r="F609" s="72" t="s">
        <v>2391</v>
      </c>
      <c r="G609" s="19" t="s">
        <v>2391</v>
      </c>
      <c r="H609" s="72" t="s">
        <v>2192</v>
      </c>
      <c r="I609" s="105">
        <v>1100200</v>
      </c>
      <c r="J609" s="75">
        <v>1158244.8350601713</v>
      </c>
      <c r="K609" s="76">
        <v>10</v>
      </c>
      <c r="L609" s="76" t="s">
        <v>2716</v>
      </c>
    </row>
    <row r="610" spans="1:12" ht="75" customHeight="1" x14ac:dyDescent="0.3">
      <c r="A610" s="70">
        <f t="shared" si="9"/>
        <v>603</v>
      </c>
      <c r="B610" s="87" t="s">
        <v>403</v>
      </c>
      <c r="C610" s="83" t="s">
        <v>2389</v>
      </c>
      <c r="D610" s="72" t="s">
        <v>1627</v>
      </c>
      <c r="E610" s="19" t="s">
        <v>1616</v>
      </c>
      <c r="F610" s="19" t="s">
        <v>2257</v>
      </c>
      <c r="G610" s="85" t="s">
        <v>2400</v>
      </c>
      <c r="H610" s="72" t="s">
        <v>2176</v>
      </c>
      <c r="I610" s="105">
        <v>1197357</v>
      </c>
      <c r="J610" s="75">
        <v>1197356.9999999998</v>
      </c>
      <c r="K610" s="76">
        <v>11</v>
      </c>
      <c r="L610" s="76" t="s">
        <v>2716</v>
      </c>
    </row>
    <row r="611" spans="1:12" ht="75" customHeight="1" x14ac:dyDescent="0.3">
      <c r="A611" s="70">
        <f t="shared" si="9"/>
        <v>604</v>
      </c>
      <c r="B611" s="87" t="s">
        <v>403</v>
      </c>
      <c r="C611" s="71" t="s">
        <v>2389</v>
      </c>
      <c r="D611" s="72" t="s">
        <v>2146</v>
      </c>
      <c r="E611" s="19" t="s">
        <v>1621</v>
      </c>
      <c r="F611" s="19" t="s">
        <v>2401</v>
      </c>
      <c r="G611" s="85" t="s">
        <v>2402</v>
      </c>
      <c r="H611" s="87" t="s">
        <v>2149</v>
      </c>
      <c r="I611" s="105">
        <v>1238811.05</v>
      </c>
      <c r="J611" s="75">
        <v>1283943.9636981802</v>
      </c>
      <c r="K611" s="76">
        <v>12</v>
      </c>
      <c r="L611" s="76" t="s">
        <v>2716</v>
      </c>
    </row>
    <row r="612" spans="1:12" ht="75" customHeight="1" x14ac:dyDescent="0.3">
      <c r="A612" s="70">
        <f t="shared" si="9"/>
        <v>605</v>
      </c>
      <c r="B612" s="87" t="s">
        <v>403</v>
      </c>
      <c r="C612" s="83" t="s">
        <v>2389</v>
      </c>
      <c r="D612" s="72" t="s">
        <v>1930</v>
      </c>
      <c r="E612" s="19" t="s">
        <v>2178</v>
      </c>
      <c r="F612" s="19" t="s">
        <v>2403</v>
      </c>
      <c r="G612" s="19" t="s">
        <v>2404</v>
      </c>
      <c r="H612" s="72" t="s">
        <v>2159</v>
      </c>
      <c r="I612" s="105">
        <v>1240000</v>
      </c>
      <c r="J612" s="75">
        <v>1239999.9999999998</v>
      </c>
      <c r="K612" s="76">
        <v>13</v>
      </c>
      <c r="L612" s="76" t="s">
        <v>2716</v>
      </c>
    </row>
    <row r="613" spans="1:12" ht="75" customHeight="1" x14ac:dyDescent="0.3">
      <c r="A613" s="70">
        <f t="shared" si="9"/>
        <v>606</v>
      </c>
      <c r="B613" s="87" t="s">
        <v>403</v>
      </c>
      <c r="C613" s="83" t="s">
        <v>2389</v>
      </c>
      <c r="D613" s="72" t="s">
        <v>1930</v>
      </c>
      <c r="E613" s="19" t="s">
        <v>2178</v>
      </c>
      <c r="F613" s="19" t="s">
        <v>2403</v>
      </c>
      <c r="G613" s="19" t="s">
        <v>2404</v>
      </c>
      <c r="H613" s="72" t="s">
        <v>2160</v>
      </c>
      <c r="I613" s="105">
        <v>1250000</v>
      </c>
      <c r="J613" s="75">
        <v>1249999.9999999998</v>
      </c>
      <c r="K613" s="76">
        <v>14</v>
      </c>
      <c r="L613" s="76" t="s">
        <v>2716</v>
      </c>
    </row>
    <row r="614" spans="1:12" ht="75" customHeight="1" x14ac:dyDescent="0.3">
      <c r="A614" s="70">
        <f t="shared" si="9"/>
        <v>607</v>
      </c>
      <c r="B614" s="87" t="s">
        <v>403</v>
      </c>
      <c r="C614" s="83" t="s">
        <v>2389</v>
      </c>
      <c r="D614" s="83" t="s">
        <v>656</v>
      </c>
      <c r="E614" s="19" t="s">
        <v>2258</v>
      </c>
      <c r="F614" s="19" t="s">
        <v>2391</v>
      </c>
      <c r="G614" s="19" t="s">
        <v>2391</v>
      </c>
      <c r="H614" s="72" t="s">
        <v>2182</v>
      </c>
      <c r="I614" s="105">
        <v>1253702</v>
      </c>
      <c r="J614" s="75">
        <v>1319845.3610294559</v>
      </c>
      <c r="K614" s="76">
        <v>15</v>
      </c>
      <c r="L614" s="76" t="s">
        <v>2716</v>
      </c>
    </row>
    <row r="615" spans="1:12" ht="75" customHeight="1" x14ac:dyDescent="0.3">
      <c r="A615" s="70">
        <f t="shared" si="9"/>
        <v>608</v>
      </c>
      <c r="B615" s="87" t="s">
        <v>403</v>
      </c>
      <c r="C615" s="83" t="s">
        <v>2389</v>
      </c>
      <c r="D615" s="72" t="s">
        <v>1930</v>
      </c>
      <c r="E615" s="19" t="s">
        <v>2178</v>
      </c>
      <c r="F615" s="19" t="s">
        <v>2403</v>
      </c>
      <c r="G615" s="19" t="s">
        <v>2404</v>
      </c>
      <c r="H615" s="72" t="s">
        <v>2405</v>
      </c>
      <c r="I615" s="105">
        <v>1255000</v>
      </c>
      <c r="J615" s="75">
        <v>1254999.9999999998</v>
      </c>
      <c r="K615" s="76">
        <v>16</v>
      </c>
      <c r="L615" s="76" t="s">
        <v>2716</v>
      </c>
    </row>
    <row r="616" spans="1:12" ht="75" customHeight="1" x14ac:dyDescent="0.3">
      <c r="A616" s="70">
        <f t="shared" si="9"/>
        <v>609</v>
      </c>
      <c r="B616" s="87" t="s">
        <v>403</v>
      </c>
      <c r="C616" s="72" t="s">
        <v>2389</v>
      </c>
      <c r="D616" s="72" t="s">
        <v>2217</v>
      </c>
      <c r="E616" s="19" t="s">
        <v>2218</v>
      </c>
      <c r="F616" s="19" t="s">
        <v>2278</v>
      </c>
      <c r="G616" s="85" t="s">
        <v>2404</v>
      </c>
      <c r="H616" s="72" t="s">
        <v>2220</v>
      </c>
      <c r="I616" s="81">
        <v>1262240</v>
      </c>
      <c r="J616" s="75">
        <v>1387230.9729521554</v>
      </c>
      <c r="K616" s="76">
        <v>17</v>
      </c>
      <c r="L616" s="76" t="s">
        <v>2716</v>
      </c>
    </row>
    <row r="617" spans="1:12" ht="75" customHeight="1" x14ac:dyDescent="0.3">
      <c r="A617" s="70">
        <f t="shared" si="9"/>
        <v>610</v>
      </c>
      <c r="B617" s="87" t="s">
        <v>403</v>
      </c>
      <c r="C617" s="83" t="s">
        <v>2389</v>
      </c>
      <c r="D617" s="72" t="s">
        <v>1930</v>
      </c>
      <c r="E617" s="19" t="s">
        <v>2178</v>
      </c>
      <c r="F617" s="19" t="s">
        <v>2403</v>
      </c>
      <c r="G617" s="19" t="s">
        <v>2404</v>
      </c>
      <c r="H617" s="72" t="s">
        <v>2192</v>
      </c>
      <c r="I617" s="105">
        <v>1265000</v>
      </c>
      <c r="J617" s="75">
        <v>1265000</v>
      </c>
      <c r="K617" s="76">
        <v>18</v>
      </c>
      <c r="L617" s="76" t="s">
        <v>2716</v>
      </c>
    </row>
    <row r="618" spans="1:12" ht="75" customHeight="1" x14ac:dyDescent="0.3">
      <c r="A618" s="70">
        <f t="shared" si="9"/>
        <v>611</v>
      </c>
      <c r="B618" s="87" t="s">
        <v>403</v>
      </c>
      <c r="C618" s="83" t="s">
        <v>2389</v>
      </c>
      <c r="D618" s="72" t="s">
        <v>1930</v>
      </c>
      <c r="E618" s="19" t="s">
        <v>2178</v>
      </c>
      <c r="F618" s="19" t="s">
        <v>2403</v>
      </c>
      <c r="G618" s="19" t="s">
        <v>2404</v>
      </c>
      <c r="H618" s="72" t="s">
        <v>2216</v>
      </c>
      <c r="I618" s="105">
        <v>1275000</v>
      </c>
      <c r="J618" s="75">
        <v>1275000</v>
      </c>
      <c r="K618" s="76">
        <v>19</v>
      </c>
      <c r="L618" s="76" t="s">
        <v>2716</v>
      </c>
    </row>
    <row r="619" spans="1:12" ht="75" customHeight="1" x14ac:dyDescent="0.3">
      <c r="A619" s="70">
        <f t="shared" si="9"/>
        <v>612</v>
      </c>
      <c r="B619" s="87" t="s">
        <v>403</v>
      </c>
      <c r="C619" s="83" t="s">
        <v>2389</v>
      </c>
      <c r="D619" s="72" t="s">
        <v>1930</v>
      </c>
      <c r="E619" s="19" t="s">
        <v>2178</v>
      </c>
      <c r="F619" s="19" t="s">
        <v>2403</v>
      </c>
      <c r="G619" s="19" t="s">
        <v>2404</v>
      </c>
      <c r="H619" s="72" t="s">
        <v>2169</v>
      </c>
      <c r="I619" s="105">
        <v>1276000</v>
      </c>
      <c r="J619" s="75">
        <v>1276000</v>
      </c>
      <c r="K619" s="76">
        <v>20</v>
      </c>
      <c r="L619" s="76" t="s">
        <v>2716</v>
      </c>
    </row>
    <row r="620" spans="1:12" ht="75" customHeight="1" x14ac:dyDescent="0.3">
      <c r="A620" s="70">
        <f t="shared" si="9"/>
        <v>613</v>
      </c>
      <c r="B620" s="87" t="s">
        <v>403</v>
      </c>
      <c r="C620" s="83" t="s">
        <v>2389</v>
      </c>
      <c r="D620" s="72" t="s">
        <v>1930</v>
      </c>
      <c r="E620" s="19" t="s">
        <v>2178</v>
      </c>
      <c r="F620" s="19" t="s">
        <v>2403</v>
      </c>
      <c r="G620" s="19" t="s">
        <v>2404</v>
      </c>
      <c r="H620" s="72" t="s">
        <v>2160</v>
      </c>
      <c r="I620" s="105">
        <v>1281000</v>
      </c>
      <c r="J620" s="75">
        <v>1280999.9999999998</v>
      </c>
      <c r="K620" s="76">
        <v>21</v>
      </c>
      <c r="L620" s="76" t="s">
        <v>2716</v>
      </c>
    </row>
    <row r="621" spans="1:12" ht="75" customHeight="1" x14ac:dyDescent="0.3">
      <c r="A621" s="70">
        <f t="shared" si="9"/>
        <v>614</v>
      </c>
      <c r="B621" s="87" t="s">
        <v>403</v>
      </c>
      <c r="C621" s="83" t="s">
        <v>2389</v>
      </c>
      <c r="D621" s="72" t="s">
        <v>1933</v>
      </c>
      <c r="E621" s="19" t="s">
        <v>2178</v>
      </c>
      <c r="F621" s="72" t="s">
        <v>2403</v>
      </c>
      <c r="G621" s="19" t="s">
        <v>2404</v>
      </c>
      <c r="H621" s="72" t="s">
        <v>2195</v>
      </c>
      <c r="I621" s="105">
        <v>1305000</v>
      </c>
      <c r="J621" s="75">
        <v>1304999.9999999998</v>
      </c>
      <c r="K621" s="76">
        <v>22</v>
      </c>
      <c r="L621" s="76" t="s">
        <v>2716</v>
      </c>
    </row>
    <row r="622" spans="1:12" ht="75" customHeight="1" x14ac:dyDescent="0.3">
      <c r="A622" s="70">
        <f t="shared" si="9"/>
        <v>615</v>
      </c>
      <c r="B622" s="87" t="s">
        <v>403</v>
      </c>
      <c r="C622" s="83" t="s">
        <v>2389</v>
      </c>
      <c r="D622" s="72" t="s">
        <v>2142</v>
      </c>
      <c r="E622" s="19" t="s">
        <v>2143</v>
      </c>
      <c r="F622" s="19" t="s">
        <v>2406</v>
      </c>
      <c r="G622" s="85" t="s">
        <v>2407</v>
      </c>
      <c r="H622" s="72" t="s">
        <v>2166</v>
      </c>
      <c r="I622" s="46">
        <v>1310511.6299999999</v>
      </c>
      <c r="J622" s="75">
        <v>1349637.8429775592</v>
      </c>
      <c r="K622" s="76">
        <v>23</v>
      </c>
      <c r="L622" s="76" t="s">
        <v>2716</v>
      </c>
    </row>
    <row r="623" spans="1:12" ht="75" customHeight="1" x14ac:dyDescent="0.3">
      <c r="A623" s="70">
        <f t="shared" si="9"/>
        <v>616</v>
      </c>
      <c r="B623" s="87" t="s">
        <v>403</v>
      </c>
      <c r="C623" s="83" t="s">
        <v>2389</v>
      </c>
      <c r="D623" s="72" t="s">
        <v>1933</v>
      </c>
      <c r="E623" s="19" t="s">
        <v>2178</v>
      </c>
      <c r="F623" s="72" t="s">
        <v>2403</v>
      </c>
      <c r="G623" s="19" t="s">
        <v>2404</v>
      </c>
      <c r="H623" s="72" t="s">
        <v>2236</v>
      </c>
      <c r="I623" s="105">
        <v>1315000</v>
      </c>
      <c r="J623" s="75">
        <v>1314999.9999999998</v>
      </c>
      <c r="K623" s="76">
        <v>24</v>
      </c>
      <c r="L623" s="76" t="s">
        <v>2716</v>
      </c>
    </row>
    <row r="624" spans="1:12" ht="75" customHeight="1" x14ac:dyDescent="0.3">
      <c r="A624" s="70">
        <f t="shared" si="9"/>
        <v>617</v>
      </c>
      <c r="B624" s="87" t="s">
        <v>403</v>
      </c>
      <c r="C624" s="83" t="s">
        <v>2389</v>
      </c>
      <c r="D624" s="72" t="s">
        <v>1924</v>
      </c>
      <c r="E624" s="19" t="s">
        <v>2178</v>
      </c>
      <c r="F624" s="72" t="s">
        <v>2403</v>
      </c>
      <c r="G624" s="19" t="s">
        <v>2404</v>
      </c>
      <c r="H624" s="72" t="s">
        <v>2196</v>
      </c>
      <c r="I624" s="105">
        <v>1391000</v>
      </c>
      <c r="J624" s="75">
        <v>1391000</v>
      </c>
      <c r="K624" s="76">
        <v>25</v>
      </c>
      <c r="L624" s="76" t="s">
        <v>2716</v>
      </c>
    </row>
    <row r="625" spans="1:12" ht="75" customHeight="1" x14ac:dyDescent="0.3">
      <c r="A625" s="70">
        <f t="shared" si="9"/>
        <v>618</v>
      </c>
      <c r="B625" s="87" t="s">
        <v>403</v>
      </c>
      <c r="C625" s="83" t="s">
        <v>2389</v>
      </c>
      <c r="D625" s="106" t="s">
        <v>1576</v>
      </c>
      <c r="E625" s="19" t="s">
        <v>2252</v>
      </c>
      <c r="F625" s="19" t="s">
        <v>2408</v>
      </c>
      <c r="G625" s="19" t="s">
        <v>2408</v>
      </c>
      <c r="H625" s="72" t="s">
        <v>2213</v>
      </c>
      <c r="I625" s="105">
        <f>(1161000+187750+2500+25000)*1.15</f>
        <v>1582687.4999999998</v>
      </c>
      <c r="J625" s="75">
        <v>1813242.0001583199</v>
      </c>
      <c r="K625" s="76">
        <v>26</v>
      </c>
      <c r="L625" s="76" t="s">
        <v>2716</v>
      </c>
    </row>
    <row r="626" spans="1:12" ht="75" customHeight="1" x14ac:dyDescent="0.3">
      <c r="A626" s="70">
        <f t="shared" si="9"/>
        <v>619</v>
      </c>
      <c r="B626" s="87" t="s">
        <v>403</v>
      </c>
      <c r="C626" s="83" t="s">
        <v>2389</v>
      </c>
      <c r="D626" s="83" t="s">
        <v>656</v>
      </c>
      <c r="E626" s="19" t="s">
        <v>2178</v>
      </c>
      <c r="F626" s="19" t="s">
        <v>2403</v>
      </c>
      <c r="G626" s="19" t="s">
        <v>2404</v>
      </c>
      <c r="H626" s="72" t="s">
        <v>2194</v>
      </c>
      <c r="I626" s="105">
        <v>1604628.7</v>
      </c>
      <c r="J626" s="75">
        <v>1604628.7</v>
      </c>
      <c r="K626" s="76">
        <v>27</v>
      </c>
      <c r="L626" s="76" t="s">
        <v>2716</v>
      </c>
    </row>
    <row r="627" spans="1:12" ht="75" customHeight="1" x14ac:dyDescent="0.3">
      <c r="A627" s="70">
        <f t="shared" si="9"/>
        <v>620</v>
      </c>
      <c r="B627" s="87" t="s">
        <v>404</v>
      </c>
      <c r="C627" s="71" t="s">
        <v>2409</v>
      </c>
      <c r="D627" s="72" t="s">
        <v>2146</v>
      </c>
      <c r="E627" s="19" t="s">
        <v>1621</v>
      </c>
      <c r="F627" s="19" t="s">
        <v>2411</v>
      </c>
      <c r="G627" s="85" t="s">
        <v>2412</v>
      </c>
      <c r="H627" s="87" t="s">
        <v>2149</v>
      </c>
      <c r="I627" s="105">
        <v>1900889.05</v>
      </c>
      <c r="J627" s="75">
        <v>1973740.6951939079</v>
      </c>
      <c r="K627" s="76">
        <v>1</v>
      </c>
      <c r="L627" s="76" t="s">
        <v>2716</v>
      </c>
    </row>
    <row r="628" spans="1:12" ht="75" customHeight="1" x14ac:dyDescent="0.3">
      <c r="A628" s="70">
        <f t="shared" si="9"/>
        <v>621</v>
      </c>
      <c r="B628" s="87" t="s">
        <v>404</v>
      </c>
      <c r="C628" s="72" t="s">
        <v>2413</v>
      </c>
      <c r="D628" s="82" t="s">
        <v>1484</v>
      </c>
      <c r="E628" s="19" t="s">
        <v>1616</v>
      </c>
      <c r="F628" s="19" t="s">
        <v>2316</v>
      </c>
      <c r="G628" s="85" t="s">
        <v>78</v>
      </c>
      <c r="H628" s="72" t="s">
        <v>2163</v>
      </c>
      <c r="I628" s="105">
        <v>1930740.75</v>
      </c>
      <c r="J628" s="75">
        <v>2003183.4662925715</v>
      </c>
      <c r="K628" s="76">
        <v>2</v>
      </c>
      <c r="L628" s="76" t="s">
        <v>2716</v>
      </c>
    </row>
    <row r="629" spans="1:12" ht="75" customHeight="1" x14ac:dyDescent="0.3">
      <c r="A629" s="70">
        <f t="shared" si="9"/>
        <v>622</v>
      </c>
      <c r="B629" s="87" t="s">
        <v>404</v>
      </c>
      <c r="C629" s="83" t="s">
        <v>2409</v>
      </c>
      <c r="D629" s="72" t="s">
        <v>2126</v>
      </c>
      <c r="E629" s="19" t="s">
        <v>2318</v>
      </c>
      <c r="F629" s="19" t="s">
        <v>2414</v>
      </c>
      <c r="G629" s="85" t="s">
        <v>2415</v>
      </c>
      <c r="H629" s="19" t="s">
        <v>2189</v>
      </c>
      <c r="I629" s="46">
        <v>1940682.4999999998</v>
      </c>
      <c r="J629" s="75">
        <v>1940682.4999999993</v>
      </c>
      <c r="K629" s="76">
        <v>3</v>
      </c>
      <c r="L629" s="76" t="s">
        <v>2716</v>
      </c>
    </row>
    <row r="630" spans="1:12" ht="75" customHeight="1" x14ac:dyDescent="0.3">
      <c r="A630" s="70">
        <f t="shared" si="9"/>
        <v>623</v>
      </c>
      <c r="B630" s="87" t="s">
        <v>404</v>
      </c>
      <c r="C630" s="83" t="s">
        <v>2409</v>
      </c>
      <c r="D630" s="72" t="s">
        <v>2126</v>
      </c>
      <c r="E630" s="19" t="s">
        <v>2318</v>
      </c>
      <c r="F630" s="19" t="s">
        <v>2414</v>
      </c>
      <c r="G630" s="85" t="s">
        <v>2415</v>
      </c>
      <c r="H630" s="19" t="s">
        <v>2187</v>
      </c>
      <c r="I630" s="46">
        <v>1960749.9999999998</v>
      </c>
      <c r="J630" s="75">
        <v>1960749.9999999993</v>
      </c>
      <c r="K630" s="76">
        <v>4</v>
      </c>
      <c r="L630" s="76" t="s">
        <v>2716</v>
      </c>
    </row>
    <row r="631" spans="1:12" ht="75" customHeight="1" x14ac:dyDescent="0.3">
      <c r="A631" s="70">
        <f t="shared" si="9"/>
        <v>624</v>
      </c>
      <c r="B631" s="87" t="s">
        <v>404</v>
      </c>
      <c r="C631" s="83" t="s">
        <v>2409</v>
      </c>
      <c r="D631" s="72" t="s">
        <v>2126</v>
      </c>
      <c r="E631" s="19" t="s">
        <v>2318</v>
      </c>
      <c r="F631" s="19" t="s">
        <v>2414</v>
      </c>
      <c r="G631" s="85" t="s">
        <v>2415</v>
      </c>
      <c r="H631" s="19" t="s">
        <v>2186</v>
      </c>
      <c r="I631" s="46">
        <v>1981449.9999999998</v>
      </c>
      <c r="J631" s="75">
        <v>1981449.9999999993</v>
      </c>
      <c r="K631" s="76">
        <v>5</v>
      </c>
      <c r="L631" s="76" t="s">
        <v>2716</v>
      </c>
    </row>
    <row r="632" spans="1:12" ht="75" customHeight="1" x14ac:dyDescent="0.3">
      <c r="A632" s="70">
        <f t="shared" si="9"/>
        <v>625</v>
      </c>
      <c r="B632" s="87" t="s">
        <v>404</v>
      </c>
      <c r="C632" s="83" t="s">
        <v>2409</v>
      </c>
      <c r="D632" s="72" t="s">
        <v>2142</v>
      </c>
      <c r="E632" s="19" t="s">
        <v>2143</v>
      </c>
      <c r="F632" s="19" t="s">
        <v>2416</v>
      </c>
      <c r="G632" s="85" t="s">
        <v>2417</v>
      </c>
      <c r="H632" s="72" t="s">
        <v>2166</v>
      </c>
      <c r="I632" s="46">
        <v>1997608.33</v>
      </c>
      <c r="J632" s="75">
        <v>2059044.0953491828</v>
      </c>
      <c r="K632" s="76">
        <v>6</v>
      </c>
      <c r="L632" s="76" t="s">
        <v>2716</v>
      </c>
    </row>
    <row r="633" spans="1:12" ht="75" customHeight="1" x14ac:dyDescent="0.3">
      <c r="A633" s="70">
        <f t="shared" si="9"/>
        <v>626</v>
      </c>
      <c r="B633" s="87" t="s">
        <v>404</v>
      </c>
      <c r="C633" s="83" t="s">
        <v>2409</v>
      </c>
      <c r="D633" s="72" t="s">
        <v>2126</v>
      </c>
      <c r="E633" s="19" t="s">
        <v>2318</v>
      </c>
      <c r="F633" s="19" t="s">
        <v>2414</v>
      </c>
      <c r="G633" s="85" t="s">
        <v>2415</v>
      </c>
      <c r="H633" s="19" t="s">
        <v>2131</v>
      </c>
      <c r="I633" s="46">
        <v>2003299.9999999998</v>
      </c>
      <c r="J633" s="75">
        <v>2003299.9999999993</v>
      </c>
      <c r="K633" s="76">
        <v>7</v>
      </c>
      <c r="L633" s="76" t="s">
        <v>2716</v>
      </c>
    </row>
    <row r="634" spans="1:12" ht="75" customHeight="1" x14ac:dyDescent="0.3">
      <c r="A634" s="70">
        <f t="shared" si="9"/>
        <v>627</v>
      </c>
      <c r="B634" s="87" t="s">
        <v>404</v>
      </c>
      <c r="C634" s="83" t="s">
        <v>2409</v>
      </c>
      <c r="D634" s="72" t="s">
        <v>2142</v>
      </c>
      <c r="E634" s="19" t="s">
        <v>2143</v>
      </c>
      <c r="F634" s="19" t="s">
        <v>2418</v>
      </c>
      <c r="G634" s="85" t="s">
        <v>2419</v>
      </c>
      <c r="H634" s="72" t="s">
        <v>2166</v>
      </c>
      <c r="I634" s="46">
        <v>2018187.44</v>
      </c>
      <c r="J634" s="75">
        <v>2080256.1088839083</v>
      </c>
      <c r="K634" s="76">
        <v>8</v>
      </c>
      <c r="L634" s="76" t="s">
        <v>2716</v>
      </c>
    </row>
    <row r="635" spans="1:12" ht="75" customHeight="1" x14ac:dyDescent="0.3">
      <c r="A635" s="70">
        <f t="shared" si="9"/>
        <v>628</v>
      </c>
      <c r="B635" s="87" t="s">
        <v>404</v>
      </c>
      <c r="C635" s="72" t="s">
        <v>2413</v>
      </c>
      <c r="D635" s="72" t="s">
        <v>2217</v>
      </c>
      <c r="E635" s="19" t="s">
        <v>2218</v>
      </c>
      <c r="F635" s="19" t="s">
        <v>2420</v>
      </c>
      <c r="G635" s="85" t="s">
        <v>2351</v>
      </c>
      <c r="H635" s="72" t="s">
        <v>2220</v>
      </c>
      <c r="I635" s="81">
        <v>2023999.9999999998</v>
      </c>
      <c r="J635" s="75">
        <v>2222313.1287901308</v>
      </c>
      <c r="K635" s="76">
        <v>9</v>
      </c>
      <c r="L635" s="76" t="s">
        <v>2716</v>
      </c>
    </row>
    <row r="636" spans="1:12" ht="75" customHeight="1" x14ac:dyDescent="0.3">
      <c r="A636" s="70">
        <f t="shared" si="9"/>
        <v>629</v>
      </c>
      <c r="B636" s="87" t="s">
        <v>404</v>
      </c>
      <c r="C636" s="83" t="s">
        <v>2409</v>
      </c>
      <c r="D636" s="72" t="s">
        <v>2126</v>
      </c>
      <c r="E636" s="19" t="s">
        <v>2318</v>
      </c>
      <c r="F636" s="19" t="s">
        <v>2414</v>
      </c>
      <c r="G636" s="85" t="s">
        <v>2415</v>
      </c>
      <c r="H636" s="19" t="s">
        <v>2132</v>
      </c>
      <c r="I636" s="46">
        <v>2032061.4999999998</v>
      </c>
      <c r="J636" s="75">
        <v>2032061.4999999995</v>
      </c>
      <c r="K636" s="76">
        <v>10</v>
      </c>
      <c r="L636" s="76" t="s">
        <v>2716</v>
      </c>
    </row>
    <row r="637" spans="1:12" ht="75" customHeight="1" x14ac:dyDescent="0.3">
      <c r="A637" s="70">
        <f t="shared" si="9"/>
        <v>630</v>
      </c>
      <c r="B637" s="87" t="s">
        <v>404</v>
      </c>
      <c r="C637" s="72" t="s">
        <v>2413</v>
      </c>
      <c r="D637" s="82" t="s">
        <v>1484</v>
      </c>
      <c r="E637" s="19" t="s">
        <v>2371</v>
      </c>
      <c r="F637" s="19" t="s">
        <v>2421</v>
      </c>
      <c r="G637" s="85" t="s">
        <v>78</v>
      </c>
      <c r="H637" s="72" t="s">
        <v>2163</v>
      </c>
      <c r="I637" s="105">
        <v>2159481.3275000001</v>
      </c>
      <c r="J637" s="75">
        <v>2457386.376188165</v>
      </c>
      <c r="K637" s="76">
        <v>11</v>
      </c>
      <c r="L637" s="76" t="s">
        <v>2716</v>
      </c>
    </row>
    <row r="638" spans="1:12" ht="75" customHeight="1" x14ac:dyDescent="0.3">
      <c r="A638" s="70">
        <f t="shared" si="9"/>
        <v>631</v>
      </c>
      <c r="B638" s="87" t="s">
        <v>404</v>
      </c>
      <c r="C638" s="83" t="s">
        <v>2409</v>
      </c>
      <c r="D638" s="72" t="s">
        <v>1930</v>
      </c>
      <c r="E638" s="19" t="s">
        <v>2178</v>
      </c>
      <c r="F638" s="19" t="s">
        <v>2422</v>
      </c>
      <c r="G638" s="19" t="s">
        <v>2357</v>
      </c>
      <c r="H638" s="72" t="s">
        <v>2160</v>
      </c>
      <c r="I638" s="105">
        <v>2190000</v>
      </c>
      <c r="J638" s="75">
        <v>2189999.9999999995</v>
      </c>
      <c r="K638" s="76">
        <v>12</v>
      </c>
      <c r="L638" s="76" t="s">
        <v>2716</v>
      </c>
    </row>
    <row r="639" spans="1:12" ht="75" customHeight="1" x14ac:dyDescent="0.3">
      <c r="A639" s="70">
        <f t="shared" si="9"/>
        <v>632</v>
      </c>
      <c r="B639" s="87" t="s">
        <v>404</v>
      </c>
      <c r="C639" s="72" t="s">
        <v>2413</v>
      </c>
      <c r="D639" s="72" t="s">
        <v>2217</v>
      </c>
      <c r="E639" s="19" t="s">
        <v>2218</v>
      </c>
      <c r="F639" s="19" t="s">
        <v>2423</v>
      </c>
      <c r="G639" s="85" t="s">
        <v>2357</v>
      </c>
      <c r="H639" s="72" t="s">
        <v>2220</v>
      </c>
      <c r="I639" s="81">
        <v>2201100</v>
      </c>
      <c r="J639" s="75">
        <v>2416765.5275592683</v>
      </c>
      <c r="K639" s="76">
        <v>13</v>
      </c>
      <c r="L639" s="76" t="s">
        <v>2716</v>
      </c>
    </row>
    <row r="640" spans="1:12" ht="75" customHeight="1" x14ac:dyDescent="0.3">
      <c r="A640" s="70">
        <f t="shared" si="9"/>
        <v>633</v>
      </c>
      <c r="B640" s="87" t="s">
        <v>404</v>
      </c>
      <c r="C640" s="83" t="s">
        <v>2409</v>
      </c>
      <c r="D640" s="106" t="s">
        <v>1576</v>
      </c>
      <c r="E640" s="19" t="s">
        <v>2358</v>
      </c>
      <c r="F640" s="19" t="s">
        <v>2359</v>
      </c>
      <c r="G640" s="19" t="s">
        <v>2359</v>
      </c>
      <c r="H640" s="72" t="s">
        <v>2213</v>
      </c>
      <c r="I640" s="105">
        <f>(2048000+252385+2500+25000)*1.15</f>
        <v>2677067.75</v>
      </c>
      <c r="J640" s="75">
        <v>3067043.671962617</v>
      </c>
      <c r="K640" s="76">
        <v>14</v>
      </c>
      <c r="L640" s="76" t="s">
        <v>2716</v>
      </c>
    </row>
    <row r="641" spans="1:12" ht="75" customHeight="1" x14ac:dyDescent="0.3">
      <c r="A641" s="70">
        <f t="shared" si="9"/>
        <v>634</v>
      </c>
      <c r="B641" s="87" t="s">
        <v>405</v>
      </c>
      <c r="C641" s="71" t="s">
        <v>2424</v>
      </c>
      <c r="D641" s="72" t="s">
        <v>2146</v>
      </c>
      <c r="E641" s="19" t="s">
        <v>1621</v>
      </c>
      <c r="F641" s="19" t="s">
        <v>2411</v>
      </c>
      <c r="G641" s="85" t="s">
        <v>2412</v>
      </c>
      <c r="H641" s="87" t="s">
        <v>2149</v>
      </c>
      <c r="I641" s="105">
        <v>1932571.55</v>
      </c>
      <c r="J641" s="75">
        <v>2006637.4282123242</v>
      </c>
      <c r="K641" s="76">
        <v>1</v>
      </c>
      <c r="L641" s="76" t="s">
        <v>2716</v>
      </c>
    </row>
    <row r="642" spans="1:12" ht="75" customHeight="1" x14ac:dyDescent="0.3">
      <c r="A642" s="70">
        <f t="shared" si="9"/>
        <v>635</v>
      </c>
      <c r="B642" s="87" t="s">
        <v>405</v>
      </c>
      <c r="C642" s="72" t="s">
        <v>2425</v>
      </c>
      <c r="D642" s="82" t="s">
        <v>1484</v>
      </c>
      <c r="E642" s="19" t="s">
        <v>1616</v>
      </c>
      <c r="F642" s="19" t="s">
        <v>2426</v>
      </c>
      <c r="G642" s="85" t="s">
        <v>78</v>
      </c>
      <c r="H642" s="72" t="s">
        <v>2163</v>
      </c>
      <c r="I642" s="105">
        <v>2008940.75</v>
      </c>
      <c r="J642" s="75">
        <v>2084317.5838917776</v>
      </c>
      <c r="K642" s="76">
        <v>2</v>
      </c>
      <c r="L642" s="76" t="s">
        <v>2716</v>
      </c>
    </row>
    <row r="643" spans="1:12" ht="75" customHeight="1" x14ac:dyDescent="0.3">
      <c r="A643" s="70">
        <f t="shared" si="9"/>
        <v>636</v>
      </c>
      <c r="B643" s="87" t="s">
        <v>405</v>
      </c>
      <c r="C643" s="83" t="s">
        <v>2424</v>
      </c>
      <c r="D643" s="72" t="s">
        <v>2142</v>
      </c>
      <c r="E643" s="19" t="s">
        <v>2143</v>
      </c>
      <c r="F643" s="19" t="s">
        <v>2416</v>
      </c>
      <c r="G643" s="85" t="s">
        <v>2417</v>
      </c>
      <c r="H643" s="72" t="s">
        <v>2166</v>
      </c>
      <c r="I643" s="46">
        <v>2048263.53</v>
      </c>
      <c r="J643" s="75">
        <v>2111257.1788112102</v>
      </c>
      <c r="K643" s="76">
        <v>3</v>
      </c>
      <c r="L643" s="76" t="s">
        <v>2716</v>
      </c>
    </row>
    <row r="644" spans="1:12" ht="75" customHeight="1" x14ac:dyDescent="0.3">
      <c r="A644" s="70">
        <f t="shared" si="9"/>
        <v>637</v>
      </c>
      <c r="B644" s="87" t="s">
        <v>405</v>
      </c>
      <c r="C644" s="83" t="s">
        <v>2424</v>
      </c>
      <c r="D644" s="72" t="s">
        <v>2142</v>
      </c>
      <c r="E644" s="19" t="s">
        <v>2143</v>
      </c>
      <c r="F644" s="19" t="s">
        <v>2418</v>
      </c>
      <c r="G644" s="85" t="s">
        <v>2419</v>
      </c>
      <c r="H644" s="72" t="s">
        <v>2166</v>
      </c>
      <c r="I644" s="46">
        <v>2068842.64</v>
      </c>
      <c r="J644" s="75">
        <v>2132469.1923459359</v>
      </c>
      <c r="K644" s="76">
        <v>4</v>
      </c>
      <c r="L644" s="76" t="s">
        <v>2716</v>
      </c>
    </row>
    <row r="645" spans="1:12" ht="75" customHeight="1" x14ac:dyDescent="0.3">
      <c r="A645" s="70">
        <f t="shared" si="9"/>
        <v>638</v>
      </c>
      <c r="B645" s="87" t="s">
        <v>405</v>
      </c>
      <c r="C645" s="83" t="s">
        <v>2424</v>
      </c>
      <c r="D645" s="72" t="s">
        <v>1930</v>
      </c>
      <c r="E645" s="19" t="s">
        <v>2178</v>
      </c>
      <c r="F645" s="19" t="s">
        <v>2429</v>
      </c>
      <c r="G645" s="19" t="s">
        <v>2430</v>
      </c>
      <c r="H645" s="72" t="s">
        <v>2160</v>
      </c>
      <c r="I645" s="105">
        <v>2140000</v>
      </c>
      <c r="J645" s="75">
        <v>2139999.9999999995</v>
      </c>
      <c r="K645" s="76">
        <v>5</v>
      </c>
      <c r="L645" s="76" t="s">
        <v>2716</v>
      </c>
    </row>
    <row r="646" spans="1:12" ht="75" customHeight="1" x14ac:dyDescent="0.3">
      <c r="A646" s="70">
        <f t="shared" si="9"/>
        <v>639</v>
      </c>
      <c r="B646" s="87" t="s">
        <v>405</v>
      </c>
      <c r="C646" s="83" t="s">
        <v>2424</v>
      </c>
      <c r="D646" s="72" t="s">
        <v>1930</v>
      </c>
      <c r="E646" s="19" t="s">
        <v>2178</v>
      </c>
      <c r="F646" s="19" t="s">
        <v>2431</v>
      </c>
      <c r="G646" s="19" t="s">
        <v>2351</v>
      </c>
      <c r="H646" s="72" t="s">
        <v>2169</v>
      </c>
      <c r="I646" s="105">
        <v>2150000</v>
      </c>
      <c r="J646" s="75">
        <v>2150000</v>
      </c>
      <c r="K646" s="76">
        <v>6</v>
      </c>
      <c r="L646" s="76" t="s">
        <v>2716</v>
      </c>
    </row>
    <row r="647" spans="1:12" ht="75" customHeight="1" x14ac:dyDescent="0.3">
      <c r="A647" s="70">
        <f t="shared" si="9"/>
        <v>640</v>
      </c>
      <c r="B647" s="87" t="s">
        <v>405</v>
      </c>
      <c r="C647" s="72" t="s">
        <v>2425</v>
      </c>
      <c r="D647" s="72" t="s">
        <v>2217</v>
      </c>
      <c r="E647" s="19" t="s">
        <v>2218</v>
      </c>
      <c r="F647" s="19" t="s">
        <v>2420</v>
      </c>
      <c r="G647" s="85" t="s">
        <v>2351</v>
      </c>
      <c r="H647" s="72" t="s">
        <v>2220</v>
      </c>
      <c r="I647" s="81">
        <v>2163150</v>
      </c>
      <c r="J647" s="75">
        <v>2375097.1563944528</v>
      </c>
      <c r="K647" s="76">
        <v>7</v>
      </c>
      <c r="L647" s="76" t="s">
        <v>2716</v>
      </c>
    </row>
    <row r="648" spans="1:12" ht="75" customHeight="1" x14ac:dyDescent="0.3">
      <c r="A648" s="70">
        <f t="shared" si="9"/>
        <v>641</v>
      </c>
      <c r="B648" s="87" t="s">
        <v>405</v>
      </c>
      <c r="C648" s="83" t="s">
        <v>2424</v>
      </c>
      <c r="D648" s="72" t="s">
        <v>1930</v>
      </c>
      <c r="E648" s="19" t="s">
        <v>2178</v>
      </c>
      <c r="F648" s="19" t="s">
        <v>2429</v>
      </c>
      <c r="G648" s="19" t="s">
        <v>2433</v>
      </c>
      <c r="H648" s="72" t="s">
        <v>2160</v>
      </c>
      <c r="I648" s="105">
        <v>2170000</v>
      </c>
      <c r="J648" s="75">
        <v>2169999.9999999995</v>
      </c>
      <c r="K648" s="76">
        <v>8</v>
      </c>
      <c r="L648" s="76" t="s">
        <v>2716</v>
      </c>
    </row>
    <row r="649" spans="1:12" ht="75" customHeight="1" x14ac:dyDescent="0.3">
      <c r="A649" s="70">
        <f t="shared" ref="A649:A712" si="10">ROW(A642)</f>
        <v>642</v>
      </c>
      <c r="B649" s="87" t="s">
        <v>405</v>
      </c>
      <c r="C649" s="83" t="s">
        <v>2424</v>
      </c>
      <c r="D649" s="72" t="s">
        <v>2126</v>
      </c>
      <c r="E649" s="19" t="s">
        <v>2318</v>
      </c>
      <c r="F649" s="19" t="s">
        <v>2414</v>
      </c>
      <c r="G649" s="85" t="s">
        <v>2415</v>
      </c>
      <c r="H649" s="19" t="s">
        <v>2189</v>
      </c>
      <c r="I649" s="46">
        <v>2189151.5</v>
      </c>
      <c r="J649" s="75">
        <v>2189151.4999999995</v>
      </c>
      <c r="K649" s="76">
        <v>9</v>
      </c>
      <c r="L649" s="76" t="s">
        <v>2716</v>
      </c>
    </row>
    <row r="650" spans="1:12" ht="75" customHeight="1" x14ac:dyDescent="0.3">
      <c r="A650" s="70">
        <f t="shared" si="10"/>
        <v>643</v>
      </c>
      <c r="B650" s="87" t="s">
        <v>405</v>
      </c>
      <c r="C650" s="83" t="s">
        <v>2424</v>
      </c>
      <c r="D650" s="72" t="s">
        <v>1933</v>
      </c>
      <c r="E650" s="19" t="s">
        <v>2178</v>
      </c>
      <c r="F650" s="72" t="s">
        <v>2429</v>
      </c>
      <c r="G650" s="19" t="s">
        <v>2430</v>
      </c>
      <c r="H650" s="72" t="s">
        <v>2195</v>
      </c>
      <c r="I650" s="105">
        <v>2190000</v>
      </c>
      <c r="J650" s="75">
        <v>2189999.9999999995</v>
      </c>
      <c r="K650" s="76">
        <v>10</v>
      </c>
      <c r="L650" s="76" t="s">
        <v>2716</v>
      </c>
    </row>
    <row r="651" spans="1:12" ht="75" customHeight="1" x14ac:dyDescent="0.3">
      <c r="A651" s="70">
        <f t="shared" si="10"/>
        <v>644</v>
      </c>
      <c r="B651" s="87" t="s">
        <v>405</v>
      </c>
      <c r="C651" s="83" t="s">
        <v>2424</v>
      </c>
      <c r="D651" s="72" t="s">
        <v>1933</v>
      </c>
      <c r="E651" s="19" t="s">
        <v>2178</v>
      </c>
      <c r="F651" s="72" t="s">
        <v>2429</v>
      </c>
      <c r="G651" s="19" t="s">
        <v>2432</v>
      </c>
      <c r="H651" s="72" t="s">
        <v>2169</v>
      </c>
      <c r="I651" s="105">
        <v>2200000</v>
      </c>
      <c r="J651" s="75">
        <v>2200000</v>
      </c>
      <c r="K651" s="76">
        <v>11</v>
      </c>
      <c r="L651" s="76" t="s">
        <v>2716</v>
      </c>
    </row>
    <row r="652" spans="1:12" ht="75" customHeight="1" x14ac:dyDescent="0.3">
      <c r="A652" s="70">
        <f t="shared" si="10"/>
        <v>645</v>
      </c>
      <c r="B652" s="87" t="s">
        <v>405</v>
      </c>
      <c r="C652" s="83" t="s">
        <v>2424</v>
      </c>
      <c r="D652" s="72" t="s">
        <v>1933</v>
      </c>
      <c r="E652" s="19" t="s">
        <v>2178</v>
      </c>
      <c r="F652" s="72" t="s">
        <v>2431</v>
      </c>
      <c r="G652" s="19" t="s">
        <v>2351</v>
      </c>
      <c r="H652" s="72" t="s">
        <v>2236</v>
      </c>
      <c r="I652" s="105">
        <v>2200345</v>
      </c>
      <c r="J652" s="75">
        <v>2200345</v>
      </c>
      <c r="K652" s="76">
        <v>12</v>
      </c>
      <c r="L652" s="76" t="s">
        <v>2716</v>
      </c>
    </row>
    <row r="653" spans="1:12" ht="75" customHeight="1" x14ac:dyDescent="0.3">
      <c r="A653" s="70">
        <f t="shared" si="10"/>
        <v>646</v>
      </c>
      <c r="B653" s="87" t="s">
        <v>405</v>
      </c>
      <c r="C653" s="83" t="s">
        <v>2424</v>
      </c>
      <c r="D653" s="72" t="s">
        <v>2126</v>
      </c>
      <c r="E653" s="19" t="s">
        <v>2318</v>
      </c>
      <c r="F653" s="19" t="s">
        <v>2414</v>
      </c>
      <c r="G653" s="85" t="s">
        <v>2415</v>
      </c>
      <c r="H653" s="19" t="s">
        <v>2186</v>
      </c>
      <c r="I653" s="46">
        <v>2237095</v>
      </c>
      <c r="J653" s="75">
        <v>2237095</v>
      </c>
      <c r="K653" s="76">
        <v>13</v>
      </c>
      <c r="L653" s="76" t="s">
        <v>2716</v>
      </c>
    </row>
    <row r="654" spans="1:12" ht="75" customHeight="1" x14ac:dyDescent="0.3">
      <c r="A654" s="70">
        <f t="shared" si="10"/>
        <v>647</v>
      </c>
      <c r="B654" s="87" t="s">
        <v>405</v>
      </c>
      <c r="C654" s="72" t="s">
        <v>2425</v>
      </c>
      <c r="D654" s="82" t="s">
        <v>1484</v>
      </c>
      <c r="E654" s="19" t="s">
        <v>2371</v>
      </c>
      <c r="F654" s="19" t="s">
        <v>2421</v>
      </c>
      <c r="G654" s="85" t="s">
        <v>78</v>
      </c>
      <c r="H654" s="72" t="s">
        <v>2163</v>
      </c>
      <c r="I654" s="105">
        <v>2237681.3275000001</v>
      </c>
      <c r="J654" s="75">
        <v>2546374.2327492516</v>
      </c>
      <c r="K654" s="76">
        <v>14</v>
      </c>
      <c r="L654" s="76" t="s">
        <v>2716</v>
      </c>
    </row>
    <row r="655" spans="1:12" ht="75" customHeight="1" x14ac:dyDescent="0.3">
      <c r="A655" s="70">
        <f t="shared" si="10"/>
        <v>648</v>
      </c>
      <c r="B655" s="87" t="s">
        <v>405</v>
      </c>
      <c r="C655" s="83" t="s">
        <v>2424</v>
      </c>
      <c r="D655" s="72" t="s">
        <v>2126</v>
      </c>
      <c r="E655" s="19" t="s">
        <v>2318</v>
      </c>
      <c r="F655" s="19" t="s">
        <v>2414</v>
      </c>
      <c r="G655" s="85" t="s">
        <v>2415</v>
      </c>
      <c r="H655" s="19" t="s">
        <v>2132</v>
      </c>
      <c r="I655" s="46">
        <v>2267208.3249999997</v>
      </c>
      <c r="J655" s="75">
        <v>2267208.3249999993</v>
      </c>
      <c r="K655" s="76">
        <v>15</v>
      </c>
      <c r="L655" s="76" t="s">
        <v>2716</v>
      </c>
    </row>
    <row r="656" spans="1:12" ht="75" customHeight="1" x14ac:dyDescent="0.3">
      <c r="A656" s="70">
        <f t="shared" si="10"/>
        <v>649</v>
      </c>
      <c r="B656" s="87" t="s">
        <v>405</v>
      </c>
      <c r="C656" s="72" t="s">
        <v>2425</v>
      </c>
      <c r="D656" s="72" t="s">
        <v>2217</v>
      </c>
      <c r="E656" s="19" t="s">
        <v>2218</v>
      </c>
      <c r="F656" s="19" t="s">
        <v>2423</v>
      </c>
      <c r="G656" s="85" t="s">
        <v>2357</v>
      </c>
      <c r="H656" s="72" t="s">
        <v>2220</v>
      </c>
      <c r="I656" s="81">
        <v>2340250</v>
      </c>
      <c r="J656" s="75">
        <v>2569549.5551635898</v>
      </c>
      <c r="K656" s="76">
        <v>16</v>
      </c>
      <c r="L656" s="76" t="s">
        <v>2716</v>
      </c>
    </row>
    <row r="657" spans="1:12" ht="75" customHeight="1" x14ac:dyDescent="0.3">
      <c r="A657" s="70">
        <f t="shared" si="10"/>
        <v>650</v>
      </c>
      <c r="B657" s="87" t="s">
        <v>405</v>
      </c>
      <c r="C657" s="83" t="s">
        <v>2424</v>
      </c>
      <c r="D657" s="106" t="s">
        <v>1576</v>
      </c>
      <c r="E657" s="19" t="s">
        <v>2358</v>
      </c>
      <c r="F657" s="19" t="s">
        <v>2359</v>
      </c>
      <c r="G657" s="19" t="s">
        <v>2359</v>
      </c>
      <c r="H657" s="72" t="s">
        <v>2213</v>
      </c>
      <c r="I657" s="105">
        <f>(2048000+366035+2500+25000)*1.15</f>
        <v>2807765.25</v>
      </c>
      <c r="J657" s="75">
        <v>3216780.2411310039</v>
      </c>
      <c r="K657" s="76">
        <v>17</v>
      </c>
      <c r="L657" s="76" t="s">
        <v>2716</v>
      </c>
    </row>
    <row r="658" spans="1:12" ht="75" customHeight="1" x14ac:dyDescent="0.3">
      <c r="A658" s="70">
        <f t="shared" si="10"/>
        <v>651</v>
      </c>
      <c r="B658" s="87" t="s">
        <v>405</v>
      </c>
      <c r="C658" s="83" t="s">
        <v>2424</v>
      </c>
      <c r="D658" s="83" t="s">
        <v>656</v>
      </c>
      <c r="E658" s="19" t="s">
        <v>2178</v>
      </c>
      <c r="F658" s="19" t="s">
        <v>2431</v>
      </c>
      <c r="G658" s="19" t="s">
        <v>2351</v>
      </c>
      <c r="H658" s="72" t="s">
        <v>2194</v>
      </c>
      <c r="I658" s="105">
        <v>2862919</v>
      </c>
      <c r="J658" s="75">
        <v>2862919</v>
      </c>
      <c r="K658" s="76">
        <v>18</v>
      </c>
      <c r="L658" s="76" t="s">
        <v>2716</v>
      </c>
    </row>
    <row r="659" spans="1:12" ht="75" customHeight="1" x14ac:dyDescent="0.3">
      <c r="A659" s="70">
        <f t="shared" si="10"/>
        <v>652</v>
      </c>
      <c r="B659" s="87" t="s">
        <v>406</v>
      </c>
      <c r="C659" s="83" t="s">
        <v>2434</v>
      </c>
      <c r="D659" s="72" t="s">
        <v>1930</v>
      </c>
      <c r="E659" s="19" t="s">
        <v>2158</v>
      </c>
      <c r="F659" s="19" t="s">
        <v>2390</v>
      </c>
      <c r="G659" s="19" t="s">
        <v>2390</v>
      </c>
      <c r="H659" s="72" t="s">
        <v>2192</v>
      </c>
      <c r="I659" s="105">
        <v>736633</v>
      </c>
      <c r="J659" s="75">
        <v>775496.60751216079</v>
      </c>
      <c r="K659" s="76">
        <v>1</v>
      </c>
      <c r="L659" s="76" t="s">
        <v>2716</v>
      </c>
    </row>
    <row r="660" spans="1:12" ht="75" customHeight="1" x14ac:dyDescent="0.3">
      <c r="A660" s="70">
        <f t="shared" si="10"/>
        <v>653</v>
      </c>
      <c r="B660" s="87" t="s">
        <v>406</v>
      </c>
      <c r="C660" s="83" t="s">
        <v>2434</v>
      </c>
      <c r="D660" s="72" t="s">
        <v>1924</v>
      </c>
      <c r="E660" s="19" t="s">
        <v>2158</v>
      </c>
      <c r="F660" s="72" t="s">
        <v>2390</v>
      </c>
      <c r="G660" s="19" t="s">
        <v>2390</v>
      </c>
      <c r="H660" s="72" t="s">
        <v>2160</v>
      </c>
      <c r="I660" s="105">
        <v>748000</v>
      </c>
      <c r="J660" s="75">
        <v>787463.31269315432</v>
      </c>
      <c r="K660" s="76">
        <v>2</v>
      </c>
      <c r="L660" s="76" t="s">
        <v>2716</v>
      </c>
    </row>
    <row r="661" spans="1:12" ht="75" customHeight="1" x14ac:dyDescent="0.3">
      <c r="A661" s="70">
        <f t="shared" si="10"/>
        <v>654</v>
      </c>
      <c r="B661" s="87" t="s">
        <v>406</v>
      </c>
      <c r="C661" s="83" t="s">
        <v>2434</v>
      </c>
      <c r="D661" s="72" t="s">
        <v>2126</v>
      </c>
      <c r="E661" s="19" t="s">
        <v>2127</v>
      </c>
      <c r="F661" s="19" t="s">
        <v>2135</v>
      </c>
      <c r="G661" s="85" t="s">
        <v>2136</v>
      </c>
      <c r="H661" s="19" t="s">
        <v>2186</v>
      </c>
      <c r="I661" s="46">
        <v>791889.99999999988</v>
      </c>
      <c r="J661" s="75">
        <v>791889.99999999977</v>
      </c>
      <c r="K661" s="76">
        <v>3</v>
      </c>
      <c r="L661" s="76" t="s">
        <v>2716</v>
      </c>
    </row>
    <row r="662" spans="1:12" ht="75" customHeight="1" x14ac:dyDescent="0.3">
      <c r="A662" s="70">
        <f t="shared" si="10"/>
        <v>655</v>
      </c>
      <c r="B662" s="87" t="s">
        <v>406</v>
      </c>
      <c r="C662" s="83" t="s">
        <v>2434</v>
      </c>
      <c r="D662" s="72" t="s">
        <v>1933</v>
      </c>
      <c r="E662" s="19" t="s">
        <v>2158</v>
      </c>
      <c r="F662" s="72" t="s">
        <v>2390</v>
      </c>
      <c r="G662" s="19" t="s">
        <v>2390</v>
      </c>
      <c r="H662" s="72" t="s">
        <v>2161</v>
      </c>
      <c r="I662" s="105">
        <v>813000</v>
      </c>
      <c r="J662" s="75">
        <v>855892.61125606205</v>
      </c>
      <c r="K662" s="76">
        <v>4</v>
      </c>
      <c r="L662" s="76" t="s">
        <v>2716</v>
      </c>
    </row>
    <row r="663" spans="1:12" ht="75" customHeight="1" x14ac:dyDescent="0.3">
      <c r="A663" s="70">
        <f t="shared" si="10"/>
        <v>656</v>
      </c>
      <c r="B663" s="87" t="s">
        <v>406</v>
      </c>
      <c r="C663" s="83" t="s">
        <v>2434</v>
      </c>
      <c r="D663" s="72" t="s">
        <v>2126</v>
      </c>
      <c r="E663" s="19" t="s">
        <v>2127</v>
      </c>
      <c r="F663" s="19" t="s">
        <v>2137</v>
      </c>
      <c r="G663" s="85" t="s">
        <v>2138</v>
      </c>
      <c r="H663" s="19" t="s">
        <v>2186</v>
      </c>
      <c r="I663" s="46">
        <v>815349.99999999988</v>
      </c>
      <c r="J663" s="75">
        <v>815349.99999999977</v>
      </c>
      <c r="K663" s="76">
        <v>5</v>
      </c>
      <c r="L663" s="76" t="s">
        <v>2716</v>
      </c>
    </row>
    <row r="664" spans="1:12" ht="75" customHeight="1" x14ac:dyDescent="0.3">
      <c r="A664" s="70">
        <f t="shared" si="10"/>
        <v>657</v>
      </c>
      <c r="B664" s="87" t="s">
        <v>406</v>
      </c>
      <c r="C664" s="83" t="s">
        <v>2434</v>
      </c>
      <c r="D664" s="72" t="s">
        <v>1933</v>
      </c>
      <c r="E664" s="19" t="s">
        <v>2158</v>
      </c>
      <c r="F664" s="72" t="s">
        <v>2390</v>
      </c>
      <c r="G664" s="19" t="s">
        <v>2390</v>
      </c>
      <c r="H664" s="72" t="s">
        <v>2159</v>
      </c>
      <c r="I664" s="105">
        <v>824577</v>
      </c>
      <c r="J664" s="75">
        <v>868080.39570933569</v>
      </c>
      <c r="K664" s="76">
        <v>6</v>
      </c>
      <c r="L664" s="76" t="s">
        <v>2716</v>
      </c>
    </row>
    <row r="665" spans="1:12" ht="75" customHeight="1" x14ac:dyDescent="0.3">
      <c r="A665" s="70">
        <f t="shared" si="10"/>
        <v>658</v>
      </c>
      <c r="B665" s="87" t="s">
        <v>406</v>
      </c>
      <c r="C665" s="83" t="s">
        <v>2434</v>
      </c>
      <c r="D665" s="72" t="s">
        <v>2126</v>
      </c>
      <c r="E665" s="19" t="s">
        <v>2127</v>
      </c>
      <c r="F665" s="19" t="s">
        <v>2135</v>
      </c>
      <c r="G665" s="85" t="s">
        <v>2136</v>
      </c>
      <c r="H665" s="19" t="s">
        <v>2189</v>
      </c>
      <c r="I665" s="46">
        <v>836541.62499999988</v>
      </c>
      <c r="J665" s="75">
        <v>836541.62499999977</v>
      </c>
      <c r="K665" s="76">
        <v>7</v>
      </c>
      <c r="L665" s="76" t="s">
        <v>2716</v>
      </c>
    </row>
    <row r="666" spans="1:12" ht="75" customHeight="1" x14ac:dyDescent="0.3">
      <c r="A666" s="70">
        <f t="shared" si="10"/>
        <v>659</v>
      </c>
      <c r="B666" s="87" t="s">
        <v>406</v>
      </c>
      <c r="C666" s="83" t="s">
        <v>2434</v>
      </c>
      <c r="D666" s="72" t="s">
        <v>2126</v>
      </c>
      <c r="E666" s="19" t="s">
        <v>2127</v>
      </c>
      <c r="F666" s="19" t="s">
        <v>2137</v>
      </c>
      <c r="G666" s="85" t="s">
        <v>2138</v>
      </c>
      <c r="H666" s="19" t="s">
        <v>2189</v>
      </c>
      <c r="I666" s="46">
        <v>882078.74999999988</v>
      </c>
      <c r="J666" s="75">
        <v>882078.74999999977</v>
      </c>
      <c r="K666" s="76">
        <v>8</v>
      </c>
      <c r="L666" s="76" t="s">
        <v>2716</v>
      </c>
    </row>
    <row r="667" spans="1:12" ht="75" customHeight="1" x14ac:dyDescent="0.3">
      <c r="A667" s="70">
        <f t="shared" si="10"/>
        <v>660</v>
      </c>
      <c r="B667" s="87" t="s">
        <v>406</v>
      </c>
      <c r="C667" s="83" t="s">
        <v>2434</v>
      </c>
      <c r="D667" s="83" t="s">
        <v>656</v>
      </c>
      <c r="E667" s="19" t="s">
        <v>2158</v>
      </c>
      <c r="F667" s="19" t="s">
        <v>2390</v>
      </c>
      <c r="G667" s="19" t="s">
        <v>2390</v>
      </c>
      <c r="H667" s="72" t="s">
        <v>2182</v>
      </c>
      <c r="I667" s="105">
        <v>913649</v>
      </c>
      <c r="J667" s="75">
        <v>961851.6954261869</v>
      </c>
      <c r="K667" s="76">
        <v>9</v>
      </c>
      <c r="L667" s="76" t="s">
        <v>2716</v>
      </c>
    </row>
    <row r="668" spans="1:12" ht="75" customHeight="1" x14ac:dyDescent="0.3">
      <c r="A668" s="70">
        <f t="shared" si="10"/>
        <v>661</v>
      </c>
      <c r="B668" s="87" t="s">
        <v>406</v>
      </c>
      <c r="C668" s="83" t="s">
        <v>2434</v>
      </c>
      <c r="D668" s="72" t="s">
        <v>2126</v>
      </c>
      <c r="E668" s="19" t="s">
        <v>2127</v>
      </c>
      <c r="F668" s="19" t="s">
        <v>2135</v>
      </c>
      <c r="G668" s="85" t="s">
        <v>2136</v>
      </c>
      <c r="H668" s="19" t="s">
        <v>2188</v>
      </c>
      <c r="I668" s="46">
        <v>924575.85</v>
      </c>
      <c r="J668" s="75">
        <v>924575.85</v>
      </c>
      <c r="K668" s="76">
        <v>10</v>
      </c>
      <c r="L668" s="76" t="s">
        <v>2716</v>
      </c>
    </row>
    <row r="669" spans="1:12" ht="75" customHeight="1" x14ac:dyDescent="0.3">
      <c r="A669" s="70">
        <f t="shared" si="10"/>
        <v>662</v>
      </c>
      <c r="B669" s="87" t="s">
        <v>406</v>
      </c>
      <c r="C669" s="83" t="s">
        <v>2434</v>
      </c>
      <c r="D669" s="72" t="s">
        <v>2126</v>
      </c>
      <c r="E669" s="19" t="s">
        <v>2127</v>
      </c>
      <c r="F669" s="19" t="s">
        <v>2135</v>
      </c>
      <c r="G669" s="85" t="s">
        <v>2136</v>
      </c>
      <c r="H669" s="19" t="s">
        <v>2131</v>
      </c>
      <c r="I669" s="46">
        <v>952544.99999999988</v>
      </c>
      <c r="J669" s="75">
        <v>952544.99999999965</v>
      </c>
      <c r="K669" s="76">
        <v>11</v>
      </c>
      <c r="L669" s="76" t="s">
        <v>2716</v>
      </c>
    </row>
    <row r="670" spans="1:12" ht="75" customHeight="1" x14ac:dyDescent="0.3">
      <c r="A670" s="70">
        <f t="shared" si="10"/>
        <v>663</v>
      </c>
      <c r="B670" s="87" t="s">
        <v>406</v>
      </c>
      <c r="C670" s="83" t="s">
        <v>2434</v>
      </c>
      <c r="D670" s="72" t="s">
        <v>2126</v>
      </c>
      <c r="E670" s="19" t="s">
        <v>2127</v>
      </c>
      <c r="F670" s="19" t="s">
        <v>2137</v>
      </c>
      <c r="G670" s="85" t="s">
        <v>2138</v>
      </c>
      <c r="H670" s="19" t="s">
        <v>2188</v>
      </c>
      <c r="I670" s="46">
        <v>972875.85</v>
      </c>
      <c r="J670" s="75">
        <v>972875.84999999974</v>
      </c>
      <c r="K670" s="76">
        <v>12</v>
      </c>
      <c r="L670" s="76" t="s">
        <v>2716</v>
      </c>
    </row>
    <row r="671" spans="1:12" ht="75" customHeight="1" x14ac:dyDescent="0.3">
      <c r="A671" s="70">
        <f t="shared" si="10"/>
        <v>664</v>
      </c>
      <c r="B671" s="87" t="s">
        <v>406</v>
      </c>
      <c r="C671" s="83" t="s">
        <v>2434</v>
      </c>
      <c r="D671" s="72" t="s">
        <v>2126</v>
      </c>
      <c r="E671" s="19" t="s">
        <v>2127</v>
      </c>
      <c r="F671" s="19" t="s">
        <v>2135</v>
      </c>
      <c r="G671" s="85" t="s">
        <v>2136</v>
      </c>
      <c r="H671" s="19" t="s">
        <v>2132</v>
      </c>
      <c r="I671" s="46">
        <v>996297.55499999982</v>
      </c>
      <c r="J671" s="75">
        <v>996297.5549999997</v>
      </c>
      <c r="K671" s="76">
        <v>13</v>
      </c>
      <c r="L671" s="76" t="s">
        <v>2716</v>
      </c>
    </row>
    <row r="672" spans="1:12" ht="75" customHeight="1" x14ac:dyDescent="0.3">
      <c r="A672" s="70">
        <f t="shared" si="10"/>
        <v>665</v>
      </c>
      <c r="B672" s="87" t="s">
        <v>406</v>
      </c>
      <c r="C672" s="83" t="s">
        <v>2434</v>
      </c>
      <c r="D672" s="72" t="s">
        <v>2126</v>
      </c>
      <c r="E672" s="19" t="s">
        <v>2127</v>
      </c>
      <c r="F672" s="19" t="s">
        <v>2137</v>
      </c>
      <c r="G672" s="85" t="s">
        <v>2138</v>
      </c>
      <c r="H672" s="19" t="s">
        <v>2131</v>
      </c>
      <c r="I672" s="46">
        <v>1000844.9999999999</v>
      </c>
      <c r="J672" s="75">
        <v>1000844.9999999997</v>
      </c>
      <c r="K672" s="76">
        <v>14</v>
      </c>
      <c r="L672" s="76" t="s">
        <v>2716</v>
      </c>
    </row>
    <row r="673" spans="1:12" ht="75" customHeight="1" x14ac:dyDescent="0.3">
      <c r="A673" s="70">
        <f t="shared" si="10"/>
        <v>666</v>
      </c>
      <c r="B673" s="87" t="s">
        <v>406</v>
      </c>
      <c r="C673" s="83" t="s">
        <v>2434</v>
      </c>
      <c r="D673" s="72" t="s">
        <v>2126</v>
      </c>
      <c r="E673" s="19" t="s">
        <v>2127</v>
      </c>
      <c r="F673" s="19" t="s">
        <v>2137</v>
      </c>
      <c r="G673" s="85" t="s">
        <v>2138</v>
      </c>
      <c r="H673" s="19" t="s">
        <v>2132</v>
      </c>
      <c r="I673" s="46">
        <v>1044597.5549999998</v>
      </c>
      <c r="J673" s="75">
        <v>1044597.5549999997</v>
      </c>
      <c r="K673" s="76">
        <v>15</v>
      </c>
      <c r="L673" s="76" t="s">
        <v>2716</v>
      </c>
    </row>
    <row r="674" spans="1:12" ht="75" customHeight="1" x14ac:dyDescent="0.3">
      <c r="A674" s="70">
        <f t="shared" si="10"/>
        <v>667</v>
      </c>
      <c r="B674" s="87" t="s">
        <v>406</v>
      </c>
      <c r="C674" s="83" t="s">
        <v>2434</v>
      </c>
      <c r="D674" s="72" t="s">
        <v>1930</v>
      </c>
      <c r="E674" s="19" t="s">
        <v>2258</v>
      </c>
      <c r="F674" s="19" t="s">
        <v>2391</v>
      </c>
      <c r="G674" s="19" t="s">
        <v>2391</v>
      </c>
      <c r="H674" s="72" t="s">
        <v>2159</v>
      </c>
      <c r="I674" s="105">
        <v>1048872</v>
      </c>
      <c r="J674" s="75">
        <v>1104208.8498811419</v>
      </c>
      <c r="K674" s="76">
        <v>16</v>
      </c>
      <c r="L674" s="76" t="s">
        <v>2716</v>
      </c>
    </row>
    <row r="675" spans="1:12" ht="75" customHeight="1" x14ac:dyDescent="0.3">
      <c r="A675" s="70">
        <f t="shared" si="10"/>
        <v>668</v>
      </c>
      <c r="B675" s="87" t="s">
        <v>406</v>
      </c>
      <c r="C675" s="83" t="s">
        <v>2434</v>
      </c>
      <c r="D675" s="72" t="s">
        <v>1930</v>
      </c>
      <c r="E675" s="19" t="s">
        <v>2258</v>
      </c>
      <c r="F675" s="19" t="s">
        <v>2391</v>
      </c>
      <c r="G675" s="19" t="s">
        <v>2391</v>
      </c>
      <c r="H675" s="72" t="s">
        <v>2169</v>
      </c>
      <c r="I675" s="105">
        <v>1048872</v>
      </c>
      <c r="J675" s="75">
        <v>1104208.8498811419</v>
      </c>
      <c r="K675" s="76">
        <v>17</v>
      </c>
      <c r="L675" s="76" t="s">
        <v>2716</v>
      </c>
    </row>
    <row r="676" spans="1:12" ht="75" customHeight="1" x14ac:dyDescent="0.3">
      <c r="A676" s="70">
        <f t="shared" si="10"/>
        <v>669</v>
      </c>
      <c r="B676" s="87" t="s">
        <v>406</v>
      </c>
      <c r="C676" s="72" t="s">
        <v>2435</v>
      </c>
      <c r="D676" s="82" t="s">
        <v>1484</v>
      </c>
      <c r="E676" s="19" t="s">
        <v>1616</v>
      </c>
      <c r="F676" s="19" t="s">
        <v>2436</v>
      </c>
      <c r="G676" s="85" t="s">
        <v>78</v>
      </c>
      <c r="H676" s="72" t="s">
        <v>2163</v>
      </c>
      <c r="I676" s="105">
        <v>1090453</v>
      </c>
      <c r="J676" s="75">
        <v>1131315.9493363977</v>
      </c>
      <c r="K676" s="76">
        <v>18</v>
      </c>
      <c r="L676" s="76" t="s">
        <v>2716</v>
      </c>
    </row>
    <row r="677" spans="1:12" ht="75" customHeight="1" x14ac:dyDescent="0.3">
      <c r="A677" s="70">
        <f t="shared" si="10"/>
        <v>670</v>
      </c>
      <c r="B677" s="87" t="s">
        <v>406</v>
      </c>
      <c r="C677" s="83" t="s">
        <v>2434</v>
      </c>
      <c r="D677" s="72" t="s">
        <v>1933</v>
      </c>
      <c r="E677" s="19" t="s">
        <v>2258</v>
      </c>
      <c r="F677" s="72" t="s">
        <v>2391</v>
      </c>
      <c r="G677" s="19" t="s">
        <v>2391</v>
      </c>
      <c r="H677" s="72" t="s">
        <v>2195</v>
      </c>
      <c r="I677" s="105">
        <v>1098500</v>
      </c>
      <c r="J677" s="75">
        <v>1156455.1457131417</v>
      </c>
      <c r="K677" s="76">
        <v>19</v>
      </c>
      <c r="L677" s="76" t="s">
        <v>2716</v>
      </c>
    </row>
    <row r="678" spans="1:12" ht="75" customHeight="1" x14ac:dyDescent="0.3">
      <c r="A678" s="70">
        <f t="shared" si="10"/>
        <v>671</v>
      </c>
      <c r="B678" s="87" t="s">
        <v>406</v>
      </c>
      <c r="C678" s="83" t="s">
        <v>2434</v>
      </c>
      <c r="D678" s="72" t="s">
        <v>1933</v>
      </c>
      <c r="E678" s="19" t="s">
        <v>2258</v>
      </c>
      <c r="F678" s="72" t="s">
        <v>2391</v>
      </c>
      <c r="G678" s="19" t="s">
        <v>2391</v>
      </c>
      <c r="H678" s="72" t="s">
        <v>2236</v>
      </c>
      <c r="I678" s="105">
        <v>1098990</v>
      </c>
      <c r="J678" s="75">
        <v>1156970.997348462</v>
      </c>
      <c r="K678" s="76">
        <v>20</v>
      </c>
      <c r="L678" s="76" t="s">
        <v>2716</v>
      </c>
    </row>
    <row r="679" spans="1:12" ht="75" customHeight="1" x14ac:dyDescent="0.3">
      <c r="A679" s="70">
        <f t="shared" si="10"/>
        <v>672</v>
      </c>
      <c r="B679" s="87" t="s">
        <v>406</v>
      </c>
      <c r="C679" s="83" t="s">
        <v>2434</v>
      </c>
      <c r="D679" s="72" t="s">
        <v>1924</v>
      </c>
      <c r="E679" s="19" t="s">
        <v>2258</v>
      </c>
      <c r="F679" s="72" t="s">
        <v>2391</v>
      </c>
      <c r="G679" s="19" t="s">
        <v>2391</v>
      </c>
      <c r="H679" s="72" t="s">
        <v>2160</v>
      </c>
      <c r="I679" s="105">
        <v>1100000</v>
      </c>
      <c r="J679" s="75">
        <v>1158034.2833722858</v>
      </c>
      <c r="K679" s="76">
        <v>21</v>
      </c>
      <c r="L679" s="76" t="s">
        <v>2716</v>
      </c>
    </row>
    <row r="680" spans="1:12" ht="75" customHeight="1" x14ac:dyDescent="0.3">
      <c r="A680" s="70">
        <f t="shared" si="10"/>
        <v>673</v>
      </c>
      <c r="B680" s="87" t="s">
        <v>406</v>
      </c>
      <c r="C680" s="72" t="s">
        <v>2435</v>
      </c>
      <c r="D680" s="72" t="s">
        <v>2217</v>
      </c>
      <c r="E680" s="19" t="s">
        <v>2258</v>
      </c>
      <c r="F680" s="19" t="s">
        <v>2437</v>
      </c>
      <c r="G680" s="85" t="s">
        <v>2438</v>
      </c>
      <c r="H680" s="72" t="s">
        <v>2220</v>
      </c>
      <c r="I680" s="81">
        <v>1197840</v>
      </c>
      <c r="J680" s="75">
        <v>1268057.9656511704</v>
      </c>
      <c r="K680" s="76">
        <v>22</v>
      </c>
      <c r="L680" s="76" t="s">
        <v>2716</v>
      </c>
    </row>
    <row r="681" spans="1:12" ht="75" customHeight="1" x14ac:dyDescent="0.3">
      <c r="A681" s="70">
        <f t="shared" si="10"/>
        <v>674</v>
      </c>
      <c r="B681" s="87" t="s">
        <v>406</v>
      </c>
      <c r="C681" s="83" t="s">
        <v>2434</v>
      </c>
      <c r="D681" s="72" t="s">
        <v>2142</v>
      </c>
      <c r="E681" s="19" t="s">
        <v>2143</v>
      </c>
      <c r="F681" s="19" t="s">
        <v>2439</v>
      </c>
      <c r="G681" s="85" t="s">
        <v>2440</v>
      </c>
      <c r="H681" s="72" t="s">
        <v>2166</v>
      </c>
      <c r="I681" s="46">
        <v>1222081.31</v>
      </c>
      <c r="J681" s="75">
        <v>1256601.4071538204</v>
      </c>
      <c r="K681" s="76">
        <v>23</v>
      </c>
      <c r="L681" s="76" t="s">
        <v>2716</v>
      </c>
    </row>
    <row r="682" spans="1:12" ht="75" customHeight="1" x14ac:dyDescent="0.3">
      <c r="A682" s="70">
        <f t="shared" si="10"/>
        <v>675</v>
      </c>
      <c r="B682" s="87" t="s">
        <v>406</v>
      </c>
      <c r="C682" s="83" t="s">
        <v>2434</v>
      </c>
      <c r="D682" s="72" t="s">
        <v>1930</v>
      </c>
      <c r="E682" s="19" t="s">
        <v>2178</v>
      </c>
      <c r="F682" s="19" t="s">
        <v>2304</v>
      </c>
      <c r="G682" s="19" t="s">
        <v>2305</v>
      </c>
      <c r="H682" s="72" t="s">
        <v>2192</v>
      </c>
      <c r="I682" s="105">
        <v>1250000</v>
      </c>
      <c r="J682" s="75">
        <v>1249999.9999999998</v>
      </c>
      <c r="K682" s="76">
        <v>24</v>
      </c>
      <c r="L682" s="76" t="s">
        <v>2716</v>
      </c>
    </row>
    <row r="683" spans="1:12" ht="75" customHeight="1" x14ac:dyDescent="0.3">
      <c r="A683" s="70">
        <f t="shared" si="10"/>
        <v>676</v>
      </c>
      <c r="B683" s="87" t="s">
        <v>406</v>
      </c>
      <c r="C683" s="83" t="s">
        <v>2434</v>
      </c>
      <c r="D683" s="72" t="s">
        <v>1930</v>
      </c>
      <c r="E683" s="19" t="s">
        <v>2178</v>
      </c>
      <c r="F683" s="19" t="s">
        <v>2403</v>
      </c>
      <c r="G683" s="19" t="s">
        <v>2404</v>
      </c>
      <c r="H683" s="72" t="s">
        <v>2160</v>
      </c>
      <c r="I683" s="105">
        <v>1250000</v>
      </c>
      <c r="J683" s="75">
        <v>1249999.9999999998</v>
      </c>
      <c r="K683" s="76">
        <v>25</v>
      </c>
      <c r="L683" s="76" t="s">
        <v>2716</v>
      </c>
    </row>
    <row r="684" spans="1:12" ht="75" customHeight="1" x14ac:dyDescent="0.3">
      <c r="A684" s="70">
        <f t="shared" si="10"/>
        <v>677</v>
      </c>
      <c r="B684" s="87" t="s">
        <v>406</v>
      </c>
      <c r="C684" s="83" t="s">
        <v>2434</v>
      </c>
      <c r="D684" s="72" t="s">
        <v>1930</v>
      </c>
      <c r="E684" s="19" t="s">
        <v>2178</v>
      </c>
      <c r="F684" s="19" t="s">
        <v>2302</v>
      </c>
      <c r="G684" s="19" t="s">
        <v>2303</v>
      </c>
      <c r="H684" s="72" t="s">
        <v>2159</v>
      </c>
      <c r="I684" s="105">
        <v>1252000</v>
      </c>
      <c r="J684" s="75">
        <v>1252000</v>
      </c>
      <c r="K684" s="76">
        <v>26</v>
      </c>
      <c r="L684" s="76" t="s">
        <v>2716</v>
      </c>
    </row>
    <row r="685" spans="1:12" ht="75" customHeight="1" x14ac:dyDescent="0.3">
      <c r="A685" s="70">
        <f t="shared" si="10"/>
        <v>678</v>
      </c>
      <c r="B685" s="87" t="s">
        <v>406</v>
      </c>
      <c r="C685" s="83" t="s">
        <v>2434</v>
      </c>
      <c r="D685" s="72" t="s">
        <v>1930</v>
      </c>
      <c r="E685" s="19" t="s">
        <v>2178</v>
      </c>
      <c r="F685" s="19" t="s">
        <v>2302</v>
      </c>
      <c r="G685" s="19" t="s">
        <v>2303</v>
      </c>
      <c r="H685" s="72" t="s">
        <v>2192</v>
      </c>
      <c r="I685" s="105">
        <v>1255000</v>
      </c>
      <c r="J685" s="75">
        <v>1254999.9999999998</v>
      </c>
      <c r="K685" s="76">
        <v>27</v>
      </c>
      <c r="L685" s="76" t="s">
        <v>2716</v>
      </c>
    </row>
    <row r="686" spans="1:12" ht="75" customHeight="1" x14ac:dyDescent="0.3">
      <c r="A686" s="70">
        <f t="shared" si="10"/>
        <v>679</v>
      </c>
      <c r="B686" s="87" t="s">
        <v>406</v>
      </c>
      <c r="C686" s="83" t="s">
        <v>2434</v>
      </c>
      <c r="D686" s="72" t="s">
        <v>1930</v>
      </c>
      <c r="E686" s="19" t="s">
        <v>2178</v>
      </c>
      <c r="F686" s="19" t="s">
        <v>2302</v>
      </c>
      <c r="G686" s="19" t="s">
        <v>2303</v>
      </c>
      <c r="H686" s="72" t="s">
        <v>2160</v>
      </c>
      <c r="I686" s="105">
        <v>1256000</v>
      </c>
      <c r="J686" s="75">
        <v>1256000</v>
      </c>
      <c r="K686" s="76">
        <v>28</v>
      </c>
      <c r="L686" s="76" t="s">
        <v>2716</v>
      </c>
    </row>
    <row r="687" spans="1:12" ht="75" customHeight="1" x14ac:dyDescent="0.3">
      <c r="A687" s="70">
        <f t="shared" si="10"/>
        <v>680</v>
      </c>
      <c r="B687" s="87" t="s">
        <v>406</v>
      </c>
      <c r="C687" s="83" t="s">
        <v>2434</v>
      </c>
      <c r="D687" s="72" t="s">
        <v>1930</v>
      </c>
      <c r="E687" s="19" t="s">
        <v>2178</v>
      </c>
      <c r="F687" s="19" t="s">
        <v>2302</v>
      </c>
      <c r="G687" s="19" t="s">
        <v>2303</v>
      </c>
      <c r="H687" s="72" t="s">
        <v>2216</v>
      </c>
      <c r="I687" s="105">
        <v>1257100</v>
      </c>
      <c r="J687" s="75">
        <v>1257099.9999999998</v>
      </c>
      <c r="K687" s="76">
        <v>29</v>
      </c>
      <c r="L687" s="76" t="s">
        <v>2716</v>
      </c>
    </row>
    <row r="688" spans="1:12" ht="75" customHeight="1" x14ac:dyDescent="0.3">
      <c r="A688" s="70">
        <f t="shared" si="10"/>
        <v>681</v>
      </c>
      <c r="B688" s="87" t="s">
        <v>406</v>
      </c>
      <c r="C688" s="71" t="s">
        <v>2434</v>
      </c>
      <c r="D688" s="72" t="s">
        <v>2146</v>
      </c>
      <c r="E688" s="19" t="s">
        <v>1621</v>
      </c>
      <c r="F688" s="19" t="s">
        <v>2441</v>
      </c>
      <c r="G688" s="85" t="s">
        <v>2442</v>
      </c>
      <c r="H688" s="87" t="s">
        <v>2149</v>
      </c>
      <c r="I688" s="105">
        <v>1261860.5</v>
      </c>
      <c r="J688" s="75">
        <v>1307236.1139333386</v>
      </c>
      <c r="K688" s="76">
        <v>30</v>
      </c>
      <c r="L688" s="76" t="s">
        <v>2716</v>
      </c>
    </row>
    <row r="689" spans="1:12" ht="75" customHeight="1" x14ac:dyDescent="0.3">
      <c r="A689" s="70">
        <f t="shared" si="10"/>
        <v>682</v>
      </c>
      <c r="B689" s="87" t="s">
        <v>406</v>
      </c>
      <c r="C689" s="83" t="s">
        <v>2434</v>
      </c>
      <c r="D689" s="72" t="s">
        <v>1930</v>
      </c>
      <c r="E689" s="19" t="s">
        <v>2178</v>
      </c>
      <c r="F689" s="19" t="s">
        <v>2291</v>
      </c>
      <c r="G689" s="19" t="s">
        <v>2279</v>
      </c>
      <c r="H689" s="72" t="s">
        <v>2160</v>
      </c>
      <c r="I689" s="105">
        <v>1270000</v>
      </c>
      <c r="J689" s="75">
        <v>1270000</v>
      </c>
      <c r="K689" s="76">
        <v>31</v>
      </c>
      <c r="L689" s="76" t="s">
        <v>2716</v>
      </c>
    </row>
    <row r="690" spans="1:12" ht="75" customHeight="1" x14ac:dyDescent="0.3">
      <c r="A690" s="70">
        <f t="shared" si="10"/>
        <v>683</v>
      </c>
      <c r="B690" s="87" t="s">
        <v>406</v>
      </c>
      <c r="C690" s="83" t="s">
        <v>2434</v>
      </c>
      <c r="D690" s="72" t="s">
        <v>1930</v>
      </c>
      <c r="E690" s="19" t="s">
        <v>2178</v>
      </c>
      <c r="F690" s="19" t="s">
        <v>2282</v>
      </c>
      <c r="G690" s="19" t="s">
        <v>2283</v>
      </c>
      <c r="H690" s="72" t="s">
        <v>2192</v>
      </c>
      <c r="I690" s="105">
        <v>1272000</v>
      </c>
      <c r="J690" s="75">
        <v>1272000</v>
      </c>
      <c r="K690" s="76">
        <v>32</v>
      </c>
      <c r="L690" s="76" t="s">
        <v>2716</v>
      </c>
    </row>
    <row r="691" spans="1:12" ht="75" customHeight="1" x14ac:dyDescent="0.3">
      <c r="A691" s="70">
        <f t="shared" si="10"/>
        <v>684</v>
      </c>
      <c r="B691" s="87" t="s">
        <v>406</v>
      </c>
      <c r="C691" s="83" t="s">
        <v>2434</v>
      </c>
      <c r="D691" s="72" t="s">
        <v>1930</v>
      </c>
      <c r="E691" s="19" t="s">
        <v>2178</v>
      </c>
      <c r="F691" s="19" t="s">
        <v>2403</v>
      </c>
      <c r="G691" s="19" t="s">
        <v>2404</v>
      </c>
      <c r="H691" s="72" t="s">
        <v>2192</v>
      </c>
      <c r="I691" s="105">
        <v>1280000</v>
      </c>
      <c r="J691" s="75">
        <v>1280000</v>
      </c>
      <c r="K691" s="76">
        <v>33</v>
      </c>
      <c r="L691" s="76" t="s">
        <v>2716</v>
      </c>
    </row>
    <row r="692" spans="1:12" ht="75" customHeight="1" x14ac:dyDescent="0.3">
      <c r="A692" s="70">
        <f t="shared" si="10"/>
        <v>685</v>
      </c>
      <c r="B692" s="87" t="s">
        <v>406</v>
      </c>
      <c r="C692" s="83" t="s">
        <v>2434</v>
      </c>
      <c r="D692" s="72" t="s">
        <v>2142</v>
      </c>
      <c r="E692" s="19" t="s">
        <v>2143</v>
      </c>
      <c r="F692" s="19" t="s">
        <v>2443</v>
      </c>
      <c r="G692" s="85" t="s">
        <v>2444</v>
      </c>
      <c r="H692" s="72" t="s">
        <v>2166</v>
      </c>
      <c r="I692" s="46">
        <v>1282637.96</v>
      </c>
      <c r="J692" s="75">
        <v>1319596.8532348264</v>
      </c>
      <c r="K692" s="76">
        <v>34</v>
      </c>
      <c r="L692" s="76" t="s">
        <v>2716</v>
      </c>
    </row>
    <row r="693" spans="1:12" ht="75" customHeight="1" x14ac:dyDescent="0.3">
      <c r="A693" s="70">
        <f t="shared" si="10"/>
        <v>686</v>
      </c>
      <c r="B693" s="87" t="s">
        <v>406</v>
      </c>
      <c r="C693" s="83" t="s">
        <v>2434</v>
      </c>
      <c r="D693" s="72" t="s">
        <v>1930</v>
      </c>
      <c r="E693" s="19" t="s">
        <v>2178</v>
      </c>
      <c r="F693" s="19" t="s">
        <v>2445</v>
      </c>
      <c r="G693" s="19" t="s">
        <v>2277</v>
      </c>
      <c r="H693" s="72" t="s">
        <v>2169</v>
      </c>
      <c r="I693" s="105">
        <v>1285000</v>
      </c>
      <c r="J693" s="75">
        <v>1284999.9999999998</v>
      </c>
      <c r="K693" s="76">
        <v>35</v>
      </c>
      <c r="L693" s="76" t="s">
        <v>2716</v>
      </c>
    </row>
    <row r="694" spans="1:12" ht="75" customHeight="1" x14ac:dyDescent="0.3">
      <c r="A694" s="70">
        <f t="shared" si="10"/>
        <v>687</v>
      </c>
      <c r="B694" s="87" t="s">
        <v>406</v>
      </c>
      <c r="C694" s="83" t="s">
        <v>2434</v>
      </c>
      <c r="D694" s="72" t="s">
        <v>2142</v>
      </c>
      <c r="E694" s="19" t="s">
        <v>2143</v>
      </c>
      <c r="F694" s="19" t="s">
        <v>2394</v>
      </c>
      <c r="G694" s="85" t="s">
        <v>2395</v>
      </c>
      <c r="H694" s="72" t="s">
        <v>2166</v>
      </c>
      <c r="I694" s="46">
        <v>1285787.1599999999</v>
      </c>
      <c r="J694" s="75">
        <v>1321802.5703377945</v>
      </c>
      <c r="K694" s="76">
        <v>36</v>
      </c>
      <c r="L694" s="76" t="s">
        <v>2716</v>
      </c>
    </row>
    <row r="695" spans="1:12" ht="75" customHeight="1" x14ac:dyDescent="0.3">
      <c r="A695" s="70">
        <f t="shared" si="10"/>
        <v>688</v>
      </c>
      <c r="B695" s="87" t="s">
        <v>406</v>
      </c>
      <c r="C695" s="83" t="s">
        <v>2434</v>
      </c>
      <c r="D695" s="72" t="s">
        <v>1930</v>
      </c>
      <c r="E695" s="19" t="s">
        <v>2178</v>
      </c>
      <c r="F695" s="19" t="s">
        <v>2306</v>
      </c>
      <c r="G695" s="19" t="s">
        <v>2307</v>
      </c>
      <c r="H695" s="72" t="s">
        <v>2159</v>
      </c>
      <c r="I695" s="105">
        <v>1290000</v>
      </c>
      <c r="J695" s="75">
        <v>1290000</v>
      </c>
      <c r="K695" s="76">
        <v>37</v>
      </c>
      <c r="L695" s="76" t="s">
        <v>2716</v>
      </c>
    </row>
    <row r="696" spans="1:12" ht="75" customHeight="1" x14ac:dyDescent="0.3">
      <c r="A696" s="70">
        <f t="shared" si="10"/>
        <v>689</v>
      </c>
      <c r="B696" s="87" t="s">
        <v>406</v>
      </c>
      <c r="C696" s="83" t="s">
        <v>2434</v>
      </c>
      <c r="D696" s="72" t="s">
        <v>1930</v>
      </c>
      <c r="E696" s="19" t="s">
        <v>2178</v>
      </c>
      <c r="F696" s="19" t="s">
        <v>2403</v>
      </c>
      <c r="G696" s="19" t="s">
        <v>2404</v>
      </c>
      <c r="H696" s="72" t="s">
        <v>2169</v>
      </c>
      <c r="I696" s="105">
        <v>1290000</v>
      </c>
      <c r="J696" s="75">
        <v>1290000</v>
      </c>
      <c r="K696" s="76">
        <v>38</v>
      </c>
      <c r="L696" s="76" t="s">
        <v>2716</v>
      </c>
    </row>
    <row r="697" spans="1:12" ht="75" customHeight="1" x14ac:dyDescent="0.3">
      <c r="A697" s="70">
        <f t="shared" si="10"/>
        <v>690</v>
      </c>
      <c r="B697" s="87" t="s">
        <v>406</v>
      </c>
      <c r="C697" s="83" t="s">
        <v>2434</v>
      </c>
      <c r="D697" s="72" t="s">
        <v>1930</v>
      </c>
      <c r="E697" s="19" t="s">
        <v>2178</v>
      </c>
      <c r="F697" s="19" t="s">
        <v>2403</v>
      </c>
      <c r="G697" s="19" t="s">
        <v>2404</v>
      </c>
      <c r="H697" s="72" t="s">
        <v>2216</v>
      </c>
      <c r="I697" s="105">
        <v>1295000</v>
      </c>
      <c r="J697" s="75">
        <v>1295000</v>
      </c>
      <c r="K697" s="76">
        <v>39</v>
      </c>
      <c r="L697" s="76" t="s">
        <v>2716</v>
      </c>
    </row>
    <row r="698" spans="1:12" ht="75" customHeight="1" x14ac:dyDescent="0.3">
      <c r="A698" s="70">
        <f t="shared" si="10"/>
        <v>691</v>
      </c>
      <c r="B698" s="87" t="s">
        <v>406</v>
      </c>
      <c r="C698" s="83" t="s">
        <v>2434</v>
      </c>
      <c r="D698" s="83" t="s">
        <v>656</v>
      </c>
      <c r="E698" s="19" t="s">
        <v>2258</v>
      </c>
      <c r="F698" s="19" t="s">
        <v>2391</v>
      </c>
      <c r="G698" s="19" t="s">
        <v>2391</v>
      </c>
      <c r="H698" s="72" t="s">
        <v>2182</v>
      </c>
      <c r="I698" s="105">
        <v>1298562</v>
      </c>
      <c r="J698" s="75">
        <v>1367072.1046222565</v>
      </c>
      <c r="K698" s="76">
        <v>40</v>
      </c>
      <c r="L698" s="76" t="s">
        <v>2716</v>
      </c>
    </row>
    <row r="699" spans="1:12" ht="75" customHeight="1" x14ac:dyDescent="0.3">
      <c r="A699" s="70">
        <f t="shared" si="10"/>
        <v>692</v>
      </c>
      <c r="B699" s="87" t="s">
        <v>406</v>
      </c>
      <c r="C699" s="83" t="s">
        <v>2434</v>
      </c>
      <c r="D699" s="72" t="s">
        <v>1933</v>
      </c>
      <c r="E699" s="19" t="s">
        <v>2178</v>
      </c>
      <c r="F699" s="72" t="s">
        <v>2304</v>
      </c>
      <c r="G699" s="19" t="s">
        <v>2305</v>
      </c>
      <c r="H699" s="72" t="s">
        <v>2160</v>
      </c>
      <c r="I699" s="105">
        <v>1300000</v>
      </c>
      <c r="J699" s="75">
        <v>1299999.9999999998</v>
      </c>
      <c r="K699" s="76">
        <v>41</v>
      </c>
      <c r="L699" s="76" t="s">
        <v>2716</v>
      </c>
    </row>
    <row r="700" spans="1:12" ht="75" customHeight="1" x14ac:dyDescent="0.3">
      <c r="A700" s="70">
        <f t="shared" si="10"/>
        <v>693</v>
      </c>
      <c r="B700" s="87" t="s">
        <v>406</v>
      </c>
      <c r="C700" s="83" t="s">
        <v>2434</v>
      </c>
      <c r="D700" s="72" t="s">
        <v>1930</v>
      </c>
      <c r="E700" s="19" t="s">
        <v>2178</v>
      </c>
      <c r="F700" s="19" t="s">
        <v>2280</v>
      </c>
      <c r="G700" s="19" t="s">
        <v>2281</v>
      </c>
      <c r="H700" s="72" t="s">
        <v>2160</v>
      </c>
      <c r="I700" s="105">
        <v>1300000</v>
      </c>
      <c r="J700" s="75">
        <v>1299999.9999999998</v>
      </c>
      <c r="K700" s="76">
        <v>42</v>
      </c>
      <c r="L700" s="76" t="s">
        <v>2716</v>
      </c>
    </row>
    <row r="701" spans="1:12" ht="75" customHeight="1" x14ac:dyDescent="0.3">
      <c r="A701" s="70">
        <f t="shared" si="10"/>
        <v>694</v>
      </c>
      <c r="B701" s="87" t="s">
        <v>406</v>
      </c>
      <c r="C701" s="83" t="s">
        <v>2434</v>
      </c>
      <c r="D701" s="72" t="s">
        <v>1930</v>
      </c>
      <c r="E701" s="19" t="s">
        <v>2178</v>
      </c>
      <c r="F701" s="19" t="s">
        <v>2295</v>
      </c>
      <c r="G701" s="19" t="s">
        <v>2296</v>
      </c>
      <c r="H701" s="72" t="s">
        <v>2159</v>
      </c>
      <c r="I701" s="105">
        <v>1300000</v>
      </c>
      <c r="J701" s="75">
        <v>1299999.9999999998</v>
      </c>
      <c r="K701" s="76">
        <v>43</v>
      </c>
      <c r="L701" s="76" t="s">
        <v>2716</v>
      </c>
    </row>
    <row r="702" spans="1:12" ht="75" customHeight="1" x14ac:dyDescent="0.3">
      <c r="A702" s="70">
        <f t="shared" si="10"/>
        <v>695</v>
      </c>
      <c r="B702" s="87" t="s">
        <v>406</v>
      </c>
      <c r="C702" s="83" t="s">
        <v>2434</v>
      </c>
      <c r="D702" s="72" t="s">
        <v>1933</v>
      </c>
      <c r="E702" s="19" t="s">
        <v>2178</v>
      </c>
      <c r="F702" s="72" t="s">
        <v>2302</v>
      </c>
      <c r="G702" s="19" t="s">
        <v>2303</v>
      </c>
      <c r="H702" s="72" t="s">
        <v>2195</v>
      </c>
      <c r="I702" s="105">
        <v>1301000</v>
      </c>
      <c r="J702" s="75">
        <v>1300999.9999999998</v>
      </c>
      <c r="K702" s="76">
        <v>44</v>
      </c>
      <c r="L702" s="76" t="s">
        <v>2716</v>
      </c>
    </row>
    <row r="703" spans="1:12" ht="75" customHeight="1" x14ac:dyDescent="0.3">
      <c r="A703" s="70">
        <f t="shared" si="10"/>
        <v>696</v>
      </c>
      <c r="B703" s="87" t="s">
        <v>406</v>
      </c>
      <c r="C703" s="83" t="s">
        <v>2434</v>
      </c>
      <c r="D703" s="72" t="s">
        <v>1930</v>
      </c>
      <c r="E703" s="19" t="s">
        <v>2178</v>
      </c>
      <c r="F703" s="19" t="s">
        <v>2291</v>
      </c>
      <c r="G703" s="19" t="s">
        <v>2279</v>
      </c>
      <c r="H703" s="72" t="s">
        <v>2169</v>
      </c>
      <c r="I703" s="105">
        <v>1305500</v>
      </c>
      <c r="J703" s="75">
        <v>1305500</v>
      </c>
      <c r="K703" s="76">
        <v>45</v>
      </c>
      <c r="L703" s="76" t="s">
        <v>2716</v>
      </c>
    </row>
    <row r="704" spans="1:12" ht="75" customHeight="1" x14ac:dyDescent="0.3">
      <c r="A704" s="70">
        <f t="shared" si="10"/>
        <v>697</v>
      </c>
      <c r="B704" s="87" t="s">
        <v>406</v>
      </c>
      <c r="C704" s="83" t="s">
        <v>2434</v>
      </c>
      <c r="D704" s="72" t="s">
        <v>1933</v>
      </c>
      <c r="E704" s="19" t="s">
        <v>2178</v>
      </c>
      <c r="F704" s="72" t="s">
        <v>2302</v>
      </c>
      <c r="G704" s="19" t="s">
        <v>2303</v>
      </c>
      <c r="H704" s="72" t="s">
        <v>2236</v>
      </c>
      <c r="I704" s="105">
        <v>1306000</v>
      </c>
      <c r="J704" s="75">
        <v>1305999.9999999998</v>
      </c>
      <c r="K704" s="76">
        <v>46</v>
      </c>
      <c r="L704" s="76" t="s">
        <v>2716</v>
      </c>
    </row>
    <row r="705" spans="1:12" ht="75" customHeight="1" x14ac:dyDescent="0.3">
      <c r="A705" s="70">
        <f t="shared" si="10"/>
        <v>698</v>
      </c>
      <c r="B705" s="87" t="s">
        <v>406</v>
      </c>
      <c r="C705" s="83" t="s">
        <v>2434</v>
      </c>
      <c r="D705" s="72" t="s">
        <v>1930</v>
      </c>
      <c r="E705" s="19" t="s">
        <v>2178</v>
      </c>
      <c r="F705" s="19" t="s">
        <v>2291</v>
      </c>
      <c r="G705" s="19" t="s">
        <v>2279</v>
      </c>
      <c r="H705" s="72" t="s">
        <v>2216</v>
      </c>
      <c r="I705" s="105">
        <v>1310000</v>
      </c>
      <c r="J705" s="75">
        <v>1309999.9999999998</v>
      </c>
      <c r="K705" s="76">
        <v>47</v>
      </c>
      <c r="L705" s="76" t="s">
        <v>2716</v>
      </c>
    </row>
    <row r="706" spans="1:12" ht="75" customHeight="1" x14ac:dyDescent="0.3">
      <c r="A706" s="70">
        <f t="shared" si="10"/>
        <v>699</v>
      </c>
      <c r="B706" s="87" t="s">
        <v>406</v>
      </c>
      <c r="C706" s="83" t="s">
        <v>2434</v>
      </c>
      <c r="D706" s="72" t="s">
        <v>1933</v>
      </c>
      <c r="E706" s="19" t="s">
        <v>2178</v>
      </c>
      <c r="F706" s="72" t="s">
        <v>2291</v>
      </c>
      <c r="G706" s="19" t="s">
        <v>2279</v>
      </c>
      <c r="H706" s="72" t="s">
        <v>2159</v>
      </c>
      <c r="I706" s="105">
        <v>1320000</v>
      </c>
      <c r="J706" s="75">
        <v>1320000</v>
      </c>
      <c r="K706" s="76">
        <v>48</v>
      </c>
      <c r="L706" s="76" t="s">
        <v>2716</v>
      </c>
    </row>
    <row r="707" spans="1:12" ht="75" customHeight="1" x14ac:dyDescent="0.3">
      <c r="A707" s="70">
        <f t="shared" si="10"/>
        <v>700</v>
      </c>
      <c r="B707" s="87" t="s">
        <v>406</v>
      </c>
      <c r="C707" s="83" t="s">
        <v>2434</v>
      </c>
      <c r="D707" s="72" t="s">
        <v>1933</v>
      </c>
      <c r="E707" s="19" t="s">
        <v>2178</v>
      </c>
      <c r="F707" s="72" t="s">
        <v>2445</v>
      </c>
      <c r="G707" s="19" t="s">
        <v>2277</v>
      </c>
      <c r="H707" s="72" t="s">
        <v>2161</v>
      </c>
      <c r="I707" s="105">
        <v>1335600</v>
      </c>
      <c r="J707" s="75">
        <v>1335599.9999999998</v>
      </c>
      <c r="K707" s="76">
        <v>49</v>
      </c>
      <c r="L707" s="76" t="s">
        <v>2716</v>
      </c>
    </row>
    <row r="708" spans="1:12" ht="75" customHeight="1" x14ac:dyDescent="0.3">
      <c r="A708" s="70">
        <f t="shared" si="10"/>
        <v>701</v>
      </c>
      <c r="B708" s="87" t="s">
        <v>406</v>
      </c>
      <c r="C708" s="83" t="s">
        <v>2434</v>
      </c>
      <c r="D708" s="72" t="s">
        <v>1933</v>
      </c>
      <c r="E708" s="19" t="s">
        <v>2178</v>
      </c>
      <c r="F708" s="72" t="s">
        <v>2403</v>
      </c>
      <c r="G708" s="19" t="s">
        <v>2404</v>
      </c>
      <c r="H708" s="72" t="s">
        <v>2236</v>
      </c>
      <c r="I708" s="105">
        <v>1340000</v>
      </c>
      <c r="J708" s="75">
        <v>1340000</v>
      </c>
      <c r="K708" s="76">
        <v>50</v>
      </c>
      <c r="L708" s="76" t="s">
        <v>2716</v>
      </c>
    </row>
    <row r="709" spans="1:12" ht="75" customHeight="1" x14ac:dyDescent="0.3">
      <c r="A709" s="70">
        <f t="shared" si="10"/>
        <v>702</v>
      </c>
      <c r="B709" s="87" t="s">
        <v>406</v>
      </c>
      <c r="C709" s="83" t="s">
        <v>2434</v>
      </c>
      <c r="D709" s="72" t="s">
        <v>1933</v>
      </c>
      <c r="E709" s="19" t="s">
        <v>2178</v>
      </c>
      <c r="F709" s="72" t="s">
        <v>2291</v>
      </c>
      <c r="G709" s="19" t="s">
        <v>2279</v>
      </c>
      <c r="H709" s="72" t="s">
        <v>2236</v>
      </c>
      <c r="I709" s="105">
        <v>1345000</v>
      </c>
      <c r="J709" s="75">
        <v>1345000</v>
      </c>
      <c r="K709" s="76">
        <v>51</v>
      </c>
      <c r="L709" s="76" t="s">
        <v>2716</v>
      </c>
    </row>
    <row r="710" spans="1:12" ht="75" customHeight="1" x14ac:dyDescent="0.3">
      <c r="A710" s="70">
        <f t="shared" si="10"/>
        <v>703</v>
      </c>
      <c r="B710" s="87" t="s">
        <v>406</v>
      </c>
      <c r="C710" s="83" t="s">
        <v>2434</v>
      </c>
      <c r="D710" s="72" t="s">
        <v>1930</v>
      </c>
      <c r="E710" s="19" t="s">
        <v>2178</v>
      </c>
      <c r="F710" s="19" t="s">
        <v>2446</v>
      </c>
      <c r="G710" s="19" t="s">
        <v>2285</v>
      </c>
      <c r="H710" s="72" t="s">
        <v>2160</v>
      </c>
      <c r="I710" s="105">
        <v>1350000</v>
      </c>
      <c r="J710" s="75">
        <v>1349999.9999999998</v>
      </c>
      <c r="K710" s="76">
        <v>52</v>
      </c>
      <c r="L710" s="76" t="s">
        <v>2716</v>
      </c>
    </row>
    <row r="711" spans="1:12" ht="75" customHeight="1" x14ac:dyDescent="0.3">
      <c r="A711" s="70">
        <f t="shared" si="10"/>
        <v>704</v>
      </c>
      <c r="B711" s="87" t="s">
        <v>406</v>
      </c>
      <c r="C711" s="83" t="s">
        <v>2434</v>
      </c>
      <c r="D711" s="72" t="s">
        <v>1933</v>
      </c>
      <c r="E711" s="19" t="s">
        <v>2178</v>
      </c>
      <c r="F711" s="72" t="s">
        <v>2295</v>
      </c>
      <c r="G711" s="19" t="s">
        <v>2296</v>
      </c>
      <c r="H711" s="72" t="s">
        <v>2195</v>
      </c>
      <c r="I711" s="105">
        <v>1350000</v>
      </c>
      <c r="J711" s="75">
        <v>1349999.9999999998</v>
      </c>
      <c r="K711" s="76">
        <v>53</v>
      </c>
      <c r="L711" s="76" t="s">
        <v>2716</v>
      </c>
    </row>
    <row r="712" spans="1:12" ht="75" customHeight="1" x14ac:dyDescent="0.3">
      <c r="A712" s="70">
        <f t="shared" si="10"/>
        <v>705</v>
      </c>
      <c r="B712" s="87" t="s">
        <v>406</v>
      </c>
      <c r="C712" s="83" t="s">
        <v>2434</v>
      </c>
      <c r="D712" s="72" t="s">
        <v>1930</v>
      </c>
      <c r="E712" s="19" t="s">
        <v>2178</v>
      </c>
      <c r="F712" s="19" t="s">
        <v>2447</v>
      </c>
      <c r="G712" s="19" t="s">
        <v>2289</v>
      </c>
      <c r="H712" s="72" t="s">
        <v>2169</v>
      </c>
      <c r="I712" s="105">
        <v>1355000</v>
      </c>
      <c r="J712" s="75">
        <v>1354999.9999999998</v>
      </c>
      <c r="K712" s="76">
        <v>54</v>
      </c>
      <c r="L712" s="76" t="s">
        <v>2716</v>
      </c>
    </row>
    <row r="713" spans="1:12" ht="75" customHeight="1" x14ac:dyDescent="0.3">
      <c r="A713" s="70">
        <f t="shared" ref="A713:A776" si="11">ROW(A706)</f>
        <v>706</v>
      </c>
      <c r="B713" s="87" t="s">
        <v>406</v>
      </c>
      <c r="C713" s="83" t="s">
        <v>2434</v>
      </c>
      <c r="D713" s="72" t="s">
        <v>1933</v>
      </c>
      <c r="E713" s="19" t="s">
        <v>2178</v>
      </c>
      <c r="F713" s="72" t="s">
        <v>2291</v>
      </c>
      <c r="G713" s="19" t="s">
        <v>2279</v>
      </c>
      <c r="H713" s="72" t="s">
        <v>2195</v>
      </c>
      <c r="I713" s="105">
        <v>1355600</v>
      </c>
      <c r="J713" s="75">
        <v>1355599.9999999998</v>
      </c>
      <c r="K713" s="76">
        <v>55</v>
      </c>
      <c r="L713" s="76" t="s">
        <v>2716</v>
      </c>
    </row>
    <row r="714" spans="1:12" ht="75" customHeight="1" x14ac:dyDescent="0.3">
      <c r="A714" s="70">
        <f t="shared" si="11"/>
        <v>707</v>
      </c>
      <c r="B714" s="87" t="s">
        <v>406</v>
      </c>
      <c r="C714" s="83" t="s">
        <v>2434</v>
      </c>
      <c r="D714" s="72" t="s">
        <v>2142</v>
      </c>
      <c r="E714" s="19" t="s">
        <v>2143</v>
      </c>
      <c r="F714" s="19" t="s">
        <v>2396</v>
      </c>
      <c r="G714" s="85" t="s">
        <v>2397</v>
      </c>
      <c r="H714" s="72" t="s">
        <v>2166</v>
      </c>
      <c r="I714" s="46">
        <v>1360818.82</v>
      </c>
      <c r="J714" s="75">
        <v>1399579.7665552774</v>
      </c>
      <c r="K714" s="76">
        <v>56</v>
      </c>
      <c r="L714" s="76" t="s">
        <v>2716</v>
      </c>
    </row>
    <row r="715" spans="1:12" ht="75" customHeight="1" x14ac:dyDescent="0.3">
      <c r="A715" s="70">
        <f t="shared" si="11"/>
        <v>708</v>
      </c>
      <c r="B715" s="87" t="s">
        <v>406</v>
      </c>
      <c r="C715" s="72" t="s">
        <v>2435</v>
      </c>
      <c r="D715" s="72" t="s">
        <v>2217</v>
      </c>
      <c r="E715" s="19" t="s">
        <v>2218</v>
      </c>
      <c r="F715" s="19" t="s">
        <v>2275</v>
      </c>
      <c r="G715" s="19" t="s">
        <v>2274</v>
      </c>
      <c r="H715" s="72" t="s">
        <v>2220</v>
      </c>
      <c r="I715" s="81">
        <v>1365280</v>
      </c>
      <c r="J715" s="75">
        <v>1500474.3176829435</v>
      </c>
      <c r="K715" s="76">
        <v>57</v>
      </c>
      <c r="L715" s="76" t="s">
        <v>2716</v>
      </c>
    </row>
    <row r="716" spans="1:12" ht="75" customHeight="1" x14ac:dyDescent="0.3">
      <c r="A716" s="70">
        <f t="shared" si="11"/>
        <v>709</v>
      </c>
      <c r="B716" s="87" t="s">
        <v>406</v>
      </c>
      <c r="C716" s="83" t="s">
        <v>2434</v>
      </c>
      <c r="D716" s="72" t="s">
        <v>2142</v>
      </c>
      <c r="E716" s="19" t="s">
        <v>2143</v>
      </c>
      <c r="F716" s="19" t="s">
        <v>2398</v>
      </c>
      <c r="G716" s="85" t="s">
        <v>2399</v>
      </c>
      <c r="H716" s="72" t="s">
        <v>2166</v>
      </c>
      <c r="I716" s="46">
        <v>1389795.8900000001</v>
      </c>
      <c r="J716" s="75">
        <v>1429842.5122882647</v>
      </c>
      <c r="K716" s="76">
        <v>58</v>
      </c>
      <c r="L716" s="76" t="s">
        <v>2716</v>
      </c>
    </row>
    <row r="717" spans="1:12" ht="75" customHeight="1" x14ac:dyDescent="0.3">
      <c r="A717" s="70">
        <f t="shared" si="11"/>
        <v>710</v>
      </c>
      <c r="B717" s="87" t="s">
        <v>406</v>
      </c>
      <c r="C717" s="83" t="s">
        <v>2434</v>
      </c>
      <c r="D717" s="72" t="s">
        <v>1930</v>
      </c>
      <c r="E717" s="19" t="s">
        <v>2178</v>
      </c>
      <c r="F717" s="19" t="s">
        <v>2293</v>
      </c>
      <c r="G717" s="19" t="s">
        <v>2294</v>
      </c>
      <c r="H717" s="72" t="s">
        <v>2169</v>
      </c>
      <c r="I717" s="105">
        <v>1400000</v>
      </c>
      <c r="J717" s="75">
        <v>1399999.9999999998</v>
      </c>
      <c r="K717" s="76">
        <v>59</v>
      </c>
      <c r="L717" s="76" t="s">
        <v>2716</v>
      </c>
    </row>
    <row r="718" spans="1:12" ht="75" customHeight="1" x14ac:dyDescent="0.3">
      <c r="A718" s="70">
        <f t="shared" si="11"/>
        <v>711</v>
      </c>
      <c r="B718" s="87" t="s">
        <v>406</v>
      </c>
      <c r="C718" s="83" t="s">
        <v>2434</v>
      </c>
      <c r="D718" s="72" t="s">
        <v>1930</v>
      </c>
      <c r="E718" s="19" t="s">
        <v>2178</v>
      </c>
      <c r="F718" s="19" t="s">
        <v>2308</v>
      </c>
      <c r="G718" s="19" t="s">
        <v>2309</v>
      </c>
      <c r="H718" s="72" t="s">
        <v>2160</v>
      </c>
      <c r="I718" s="105">
        <v>1400000</v>
      </c>
      <c r="J718" s="75">
        <v>1399999.9999999998</v>
      </c>
      <c r="K718" s="76">
        <v>60</v>
      </c>
      <c r="L718" s="76" t="s">
        <v>2716</v>
      </c>
    </row>
    <row r="719" spans="1:12" ht="75" customHeight="1" x14ac:dyDescent="0.3">
      <c r="A719" s="70">
        <f t="shared" si="11"/>
        <v>712</v>
      </c>
      <c r="B719" s="87" t="s">
        <v>406</v>
      </c>
      <c r="C719" s="83" t="s">
        <v>2434</v>
      </c>
      <c r="D719" s="72" t="s">
        <v>1933</v>
      </c>
      <c r="E719" s="19" t="s">
        <v>2178</v>
      </c>
      <c r="F719" s="72" t="s">
        <v>2446</v>
      </c>
      <c r="G719" s="19" t="s">
        <v>2285</v>
      </c>
      <c r="H719" s="72" t="s">
        <v>2195</v>
      </c>
      <c r="I719" s="105">
        <v>1400000</v>
      </c>
      <c r="J719" s="75">
        <v>1399999.9999999998</v>
      </c>
      <c r="K719" s="76">
        <v>61</v>
      </c>
      <c r="L719" s="76" t="s">
        <v>2716</v>
      </c>
    </row>
    <row r="720" spans="1:12" ht="75" customHeight="1" x14ac:dyDescent="0.3">
      <c r="A720" s="70">
        <f t="shared" si="11"/>
        <v>713</v>
      </c>
      <c r="B720" s="87" t="s">
        <v>406</v>
      </c>
      <c r="C720" s="83" t="s">
        <v>2434</v>
      </c>
      <c r="D720" s="72" t="s">
        <v>1930</v>
      </c>
      <c r="E720" s="19" t="s">
        <v>2178</v>
      </c>
      <c r="F720" s="19" t="s">
        <v>2448</v>
      </c>
      <c r="G720" s="19" t="s">
        <v>2292</v>
      </c>
      <c r="H720" s="72" t="s">
        <v>2159</v>
      </c>
      <c r="I720" s="105">
        <v>1400000</v>
      </c>
      <c r="J720" s="75">
        <v>1399999.9999999998</v>
      </c>
      <c r="K720" s="76">
        <v>62</v>
      </c>
      <c r="L720" s="76" t="s">
        <v>2716</v>
      </c>
    </row>
    <row r="721" spans="1:12" ht="75" customHeight="1" x14ac:dyDescent="0.3">
      <c r="A721" s="70">
        <f t="shared" si="11"/>
        <v>714</v>
      </c>
      <c r="B721" s="87" t="s">
        <v>406</v>
      </c>
      <c r="C721" s="83" t="s">
        <v>2434</v>
      </c>
      <c r="D721" s="72" t="s">
        <v>1933</v>
      </c>
      <c r="E721" s="19" t="s">
        <v>2178</v>
      </c>
      <c r="F721" s="72" t="s">
        <v>2447</v>
      </c>
      <c r="G721" s="19" t="s">
        <v>2289</v>
      </c>
      <c r="H721" s="72" t="s">
        <v>2192</v>
      </c>
      <c r="I721" s="105">
        <v>1405700</v>
      </c>
      <c r="J721" s="75">
        <v>1405700</v>
      </c>
      <c r="K721" s="76">
        <v>63</v>
      </c>
      <c r="L721" s="76" t="s">
        <v>2716</v>
      </c>
    </row>
    <row r="722" spans="1:12" ht="75" customHeight="1" x14ac:dyDescent="0.3">
      <c r="A722" s="70">
        <f t="shared" si="11"/>
        <v>715</v>
      </c>
      <c r="B722" s="87" t="s">
        <v>406</v>
      </c>
      <c r="C722" s="83" t="s">
        <v>2434</v>
      </c>
      <c r="D722" s="72" t="s">
        <v>1627</v>
      </c>
      <c r="E722" s="19" t="s">
        <v>1616</v>
      </c>
      <c r="F722" s="19" t="s">
        <v>2257</v>
      </c>
      <c r="G722" s="85" t="s">
        <v>2400</v>
      </c>
      <c r="H722" s="72" t="s">
        <v>2176</v>
      </c>
      <c r="I722" s="105">
        <v>1412030.66</v>
      </c>
      <c r="J722" s="75">
        <v>1412030.6599999997</v>
      </c>
      <c r="K722" s="76">
        <v>64</v>
      </c>
      <c r="L722" s="76" t="s">
        <v>2716</v>
      </c>
    </row>
    <row r="723" spans="1:12" ht="75" customHeight="1" x14ac:dyDescent="0.3">
      <c r="A723" s="70">
        <f t="shared" si="11"/>
        <v>716</v>
      </c>
      <c r="B723" s="87" t="s">
        <v>406</v>
      </c>
      <c r="C723" s="72" t="s">
        <v>2435</v>
      </c>
      <c r="D723" s="72" t="s">
        <v>2217</v>
      </c>
      <c r="E723" s="19" t="s">
        <v>2218</v>
      </c>
      <c r="F723" s="19" t="s">
        <v>2278</v>
      </c>
      <c r="G723" s="85" t="s">
        <v>2404</v>
      </c>
      <c r="H723" s="72" t="s">
        <v>2220</v>
      </c>
      <c r="I723" s="81">
        <v>1429680</v>
      </c>
      <c r="J723" s="75">
        <v>1571251.4081396861</v>
      </c>
      <c r="K723" s="76">
        <v>65</v>
      </c>
      <c r="L723" s="76" t="s">
        <v>2716</v>
      </c>
    </row>
    <row r="724" spans="1:12" ht="75" customHeight="1" x14ac:dyDescent="0.3">
      <c r="A724" s="70">
        <f t="shared" si="11"/>
        <v>717</v>
      </c>
      <c r="B724" s="87" t="s">
        <v>406</v>
      </c>
      <c r="C724" s="72" t="s">
        <v>2435</v>
      </c>
      <c r="D724" s="72" t="s">
        <v>2217</v>
      </c>
      <c r="E724" s="19" t="s">
        <v>2218</v>
      </c>
      <c r="F724" s="19" t="s">
        <v>2278</v>
      </c>
      <c r="G724" s="19" t="s">
        <v>2279</v>
      </c>
      <c r="H724" s="72" t="s">
        <v>2220</v>
      </c>
      <c r="I724" s="81">
        <v>1429680</v>
      </c>
      <c r="J724" s="75">
        <v>1571251.4081396861</v>
      </c>
      <c r="K724" s="76">
        <v>66</v>
      </c>
      <c r="L724" s="76" t="s">
        <v>2716</v>
      </c>
    </row>
    <row r="725" spans="1:12" ht="75" customHeight="1" x14ac:dyDescent="0.3">
      <c r="A725" s="70">
        <f t="shared" si="11"/>
        <v>718</v>
      </c>
      <c r="B725" s="87" t="s">
        <v>406</v>
      </c>
      <c r="C725" s="83" t="s">
        <v>2434</v>
      </c>
      <c r="D725" s="72" t="s">
        <v>1930</v>
      </c>
      <c r="E725" s="19" t="s">
        <v>2178</v>
      </c>
      <c r="F725" s="19" t="s">
        <v>2310</v>
      </c>
      <c r="G725" s="19" t="s">
        <v>2311</v>
      </c>
      <c r="H725" s="72" t="s">
        <v>2159</v>
      </c>
      <c r="I725" s="105">
        <v>1430000</v>
      </c>
      <c r="J725" s="75">
        <v>1429999.9999999998</v>
      </c>
      <c r="K725" s="76">
        <v>67</v>
      </c>
      <c r="L725" s="76" t="s">
        <v>2716</v>
      </c>
    </row>
    <row r="726" spans="1:12" ht="75" customHeight="1" x14ac:dyDescent="0.3">
      <c r="A726" s="70">
        <f t="shared" si="11"/>
        <v>719</v>
      </c>
      <c r="B726" s="87" t="s">
        <v>406</v>
      </c>
      <c r="C726" s="83" t="s">
        <v>2434</v>
      </c>
      <c r="D726" s="72" t="s">
        <v>1933</v>
      </c>
      <c r="E726" s="19" t="s">
        <v>2178</v>
      </c>
      <c r="F726" s="72" t="s">
        <v>2293</v>
      </c>
      <c r="G726" s="19" t="s">
        <v>2294</v>
      </c>
      <c r="H726" s="72" t="s">
        <v>2236</v>
      </c>
      <c r="I726" s="105">
        <v>1450000</v>
      </c>
      <c r="J726" s="75">
        <v>1450000</v>
      </c>
      <c r="K726" s="76">
        <v>68</v>
      </c>
      <c r="L726" s="76" t="s">
        <v>2716</v>
      </c>
    </row>
    <row r="727" spans="1:12" ht="75" customHeight="1" x14ac:dyDescent="0.3">
      <c r="A727" s="70">
        <f t="shared" si="11"/>
        <v>720</v>
      </c>
      <c r="B727" s="87" t="s">
        <v>406</v>
      </c>
      <c r="C727" s="83" t="s">
        <v>2434</v>
      </c>
      <c r="D727" s="72" t="s">
        <v>1933</v>
      </c>
      <c r="E727" s="19" t="s">
        <v>2178</v>
      </c>
      <c r="F727" s="72" t="s">
        <v>2308</v>
      </c>
      <c r="G727" s="19" t="s">
        <v>2309</v>
      </c>
      <c r="H727" s="72" t="s">
        <v>2236</v>
      </c>
      <c r="I727" s="105">
        <v>1450000</v>
      </c>
      <c r="J727" s="75">
        <v>1450000</v>
      </c>
      <c r="K727" s="76">
        <v>69</v>
      </c>
      <c r="L727" s="76" t="s">
        <v>2716</v>
      </c>
    </row>
    <row r="728" spans="1:12" ht="75" customHeight="1" x14ac:dyDescent="0.3">
      <c r="A728" s="70">
        <f t="shared" si="11"/>
        <v>721</v>
      </c>
      <c r="B728" s="87" t="s">
        <v>406</v>
      </c>
      <c r="C728" s="83" t="s">
        <v>2434</v>
      </c>
      <c r="D728" s="72" t="s">
        <v>1933</v>
      </c>
      <c r="E728" s="19" t="s">
        <v>2178</v>
      </c>
      <c r="F728" s="72" t="s">
        <v>2448</v>
      </c>
      <c r="G728" s="19" t="s">
        <v>2292</v>
      </c>
      <c r="H728" s="72" t="s">
        <v>2236</v>
      </c>
      <c r="I728" s="105">
        <v>1450000</v>
      </c>
      <c r="J728" s="75">
        <v>1450000</v>
      </c>
      <c r="K728" s="76">
        <v>70</v>
      </c>
      <c r="L728" s="76" t="s">
        <v>2716</v>
      </c>
    </row>
    <row r="729" spans="1:12" ht="75" customHeight="1" x14ac:dyDescent="0.3">
      <c r="A729" s="70">
        <f t="shared" si="11"/>
        <v>722</v>
      </c>
      <c r="B729" s="87" t="s">
        <v>406</v>
      </c>
      <c r="C729" s="83" t="s">
        <v>2434</v>
      </c>
      <c r="D729" s="72" t="s">
        <v>1930</v>
      </c>
      <c r="E729" s="19" t="s">
        <v>2178</v>
      </c>
      <c r="F729" s="19" t="s">
        <v>2449</v>
      </c>
      <c r="G729" s="19" t="s">
        <v>2299</v>
      </c>
      <c r="H729" s="72" t="s">
        <v>2192</v>
      </c>
      <c r="I729" s="105">
        <v>1476000</v>
      </c>
      <c r="J729" s="75">
        <v>1475999.9999999998</v>
      </c>
      <c r="K729" s="76">
        <v>71</v>
      </c>
      <c r="L729" s="76" t="s">
        <v>2716</v>
      </c>
    </row>
    <row r="730" spans="1:12" ht="75" customHeight="1" x14ac:dyDescent="0.3">
      <c r="A730" s="70">
        <f t="shared" si="11"/>
        <v>723</v>
      </c>
      <c r="B730" s="87" t="s">
        <v>406</v>
      </c>
      <c r="C730" s="83" t="s">
        <v>2434</v>
      </c>
      <c r="D730" s="72" t="s">
        <v>1933</v>
      </c>
      <c r="E730" s="19" t="s">
        <v>2178</v>
      </c>
      <c r="F730" s="72" t="s">
        <v>2310</v>
      </c>
      <c r="G730" s="19" t="s">
        <v>2311</v>
      </c>
      <c r="H730" s="72" t="s">
        <v>2195</v>
      </c>
      <c r="I730" s="105">
        <v>1480000</v>
      </c>
      <c r="J730" s="75">
        <v>1479999.9999999998</v>
      </c>
      <c r="K730" s="76">
        <v>72</v>
      </c>
      <c r="L730" s="76" t="s">
        <v>2716</v>
      </c>
    </row>
    <row r="731" spans="1:12" ht="75" customHeight="1" x14ac:dyDescent="0.3">
      <c r="A731" s="70">
        <f t="shared" si="11"/>
        <v>724</v>
      </c>
      <c r="B731" s="87" t="s">
        <v>406</v>
      </c>
      <c r="C731" s="83" t="s">
        <v>2434</v>
      </c>
      <c r="D731" s="72" t="s">
        <v>1933</v>
      </c>
      <c r="E731" s="19" t="s">
        <v>2178</v>
      </c>
      <c r="F731" s="72" t="s">
        <v>2449</v>
      </c>
      <c r="G731" s="19" t="s">
        <v>2299</v>
      </c>
      <c r="H731" s="72" t="s">
        <v>2159</v>
      </c>
      <c r="I731" s="105">
        <v>1526000</v>
      </c>
      <c r="J731" s="75">
        <v>1525999.9999999998</v>
      </c>
      <c r="K731" s="76">
        <v>73</v>
      </c>
      <c r="L731" s="76" t="s">
        <v>2716</v>
      </c>
    </row>
    <row r="732" spans="1:12" ht="75" customHeight="1" x14ac:dyDescent="0.3">
      <c r="A732" s="70">
        <f t="shared" si="11"/>
        <v>725</v>
      </c>
      <c r="B732" s="87" t="s">
        <v>406</v>
      </c>
      <c r="C732" s="72" t="s">
        <v>2435</v>
      </c>
      <c r="D732" s="72" t="s">
        <v>2217</v>
      </c>
      <c r="E732" s="19" t="s">
        <v>2218</v>
      </c>
      <c r="F732" s="19" t="s">
        <v>2450</v>
      </c>
      <c r="G732" s="85" t="s">
        <v>2309</v>
      </c>
      <c r="H732" s="72" t="s">
        <v>2220</v>
      </c>
      <c r="I732" s="81">
        <v>1545600</v>
      </c>
      <c r="J732" s="75">
        <v>1698650.1709618228</v>
      </c>
      <c r="K732" s="76">
        <v>74</v>
      </c>
      <c r="L732" s="76" t="s">
        <v>2716</v>
      </c>
    </row>
    <row r="733" spans="1:12" ht="75" customHeight="1" x14ac:dyDescent="0.3">
      <c r="A733" s="70">
        <f t="shared" si="11"/>
        <v>726</v>
      </c>
      <c r="B733" s="87" t="s">
        <v>406</v>
      </c>
      <c r="C733" s="83" t="s">
        <v>2434</v>
      </c>
      <c r="D733" s="106" t="s">
        <v>1576</v>
      </c>
      <c r="E733" s="19" t="s">
        <v>2252</v>
      </c>
      <c r="F733" s="19" t="s">
        <v>2451</v>
      </c>
      <c r="G733" s="19" t="s">
        <v>2451</v>
      </c>
      <c r="H733" s="72" t="s">
        <v>2213</v>
      </c>
      <c r="I733" s="105">
        <f>(1016055+312500+2500+8500+2150+2800+3250+1850+25000)*1.15</f>
        <v>1580795.7499999998</v>
      </c>
      <c r="J733" s="75">
        <v>1811074.673662218</v>
      </c>
      <c r="K733" s="76">
        <v>75</v>
      </c>
      <c r="L733" s="76" t="s">
        <v>2716</v>
      </c>
    </row>
    <row r="734" spans="1:12" ht="75" customHeight="1" x14ac:dyDescent="0.3">
      <c r="A734" s="70">
        <f t="shared" si="11"/>
        <v>727</v>
      </c>
      <c r="B734" s="87" t="s">
        <v>406</v>
      </c>
      <c r="C734" s="83" t="s">
        <v>2434</v>
      </c>
      <c r="D734" s="83" t="s">
        <v>656</v>
      </c>
      <c r="E734" s="19" t="s">
        <v>2178</v>
      </c>
      <c r="F734" s="19" t="s">
        <v>2302</v>
      </c>
      <c r="G734" s="19" t="s">
        <v>2303</v>
      </c>
      <c r="H734" s="72" t="s">
        <v>2182</v>
      </c>
      <c r="I734" s="105">
        <v>1589599</v>
      </c>
      <c r="J734" s="75">
        <v>1589598.9999999998</v>
      </c>
      <c r="K734" s="76">
        <v>76</v>
      </c>
      <c r="L734" s="76" t="s">
        <v>2716</v>
      </c>
    </row>
    <row r="735" spans="1:12" ht="75" customHeight="1" x14ac:dyDescent="0.3">
      <c r="A735" s="70">
        <f t="shared" si="11"/>
        <v>728</v>
      </c>
      <c r="B735" s="87" t="s">
        <v>406</v>
      </c>
      <c r="C735" s="83" t="s">
        <v>2434</v>
      </c>
      <c r="D735" s="83" t="s">
        <v>656</v>
      </c>
      <c r="E735" s="19" t="s">
        <v>2178</v>
      </c>
      <c r="F735" s="19" t="s">
        <v>2445</v>
      </c>
      <c r="G735" s="19" t="s">
        <v>2277</v>
      </c>
      <c r="H735" s="72" t="s">
        <v>2182</v>
      </c>
      <c r="I735" s="105">
        <v>1628881</v>
      </c>
      <c r="J735" s="75">
        <v>1628880.9999999998</v>
      </c>
      <c r="K735" s="76">
        <v>77</v>
      </c>
      <c r="L735" s="76" t="s">
        <v>2716</v>
      </c>
    </row>
    <row r="736" spans="1:12" ht="75" customHeight="1" x14ac:dyDescent="0.3">
      <c r="A736" s="70">
        <f t="shared" si="11"/>
        <v>729</v>
      </c>
      <c r="B736" s="87" t="s">
        <v>406</v>
      </c>
      <c r="C736" s="83" t="s">
        <v>2434</v>
      </c>
      <c r="D736" s="83" t="s">
        <v>656</v>
      </c>
      <c r="E736" s="19" t="s">
        <v>2178</v>
      </c>
      <c r="F736" s="19" t="s">
        <v>2291</v>
      </c>
      <c r="G736" s="19" t="s">
        <v>2279</v>
      </c>
      <c r="H736" s="72" t="s">
        <v>2182</v>
      </c>
      <c r="I736" s="105">
        <v>1639610</v>
      </c>
      <c r="J736" s="75">
        <v>1639610</v>
      </c>
      <c r="K736" s="76">
        <v>78</v>
      </c>
      <c r="L736" s="76" t="s">
        <v>2716</v>
      </c>
    </row>
    <row r="737" spans="1:12" ht="75" customHeight="1" x14ac:dyDescent="0.3">
      <c r="A737" s="70">
        <f t="shared" si="11"/>
        <v>730</v>
      </c>
      <c r="B737" s="87" t="s">
        <v>407</v>
      </c>
      <c r="C737" s="83" t="s">
        <v>2452</v>
      </c>
      <c r="D737" s="72" t="s">
        <v>2126</v>
      </c>
      <c r="E737" s="19" t="s">
        <v>2127</v>
      </c>
      <c r="F737" s="19" t="s">
        <v>2135</v>
      </c>
      <c r="G737" s="85" t="s">
        <v>2136</v>
      </c>
      <c r="H737" s="19" t="s">
        <v>2186</v>
      </c>
      <c r="I737" s="46">
        <v>802124.99999999988</v>
      </c>
      <c r="J737" s="75">
        <v>802124.99999999977</v>
      </c>
      <c r="K737" s="76">
        <v>1</v>
      </c>
      <c r="L737" s="76" t="s">
        <v>2716</v>
      </c>
    </row>
    <row r="738" spans="1:12" ht="75" customHeight="1" x14ac:dyDescent="0.3">
      <c r="A738" s="70">
        <f t="shared" si="11"/>
        <v>731</v>
      </c>
      <c r="B738" s="87" t="s">
        <v>407</v>
      </c>
      <c r="C738" s="83" t="s">
        <v>2452</v>
      </c>
      <c r="D738" s="72" t="s">
        <v>2126</v>
      </c>
      <c r="E738" s="19" t="s">
        <v>2127</v>
      </c>
      <c r="F738" s="19" t="s">
        <v>2135</v>
      </c>
      <c r="G738" s="85" t="s">
        <v>2136</v>
      </c>
      <c r="H738" s="19" t="s">
        <v>2189</v>
      </c>
      <c r="I738" s="46">
        <v>825412.49999999988</v>
      </c>
      <c r="J738" s="75">
        <v>825412.49999999977</v>
      </c>
      <c r="K738" s="76">
        <v>2</v>
      </c>
      <c r="L738" s="76" t="s">
        <v>2716</v>
      </c>
    </row>
    <row r="739" spans="1:12" ht="75" customHeight="1" x14ac:dyDescent="0.3">
      <c r="A739" s="70">
        <f t="shared" si="11"/>
        <v>732</v>
      </c>
      <c r="B739" s="87" t="s">
        <v>407</v>
      </c>
      <c r="C739" s="83" t="s">
        <v>2452</v>
      </c>
      <c r="D739" s="72" t="s">
        <v>1930</v>
      </c>
      <c r="E739" s="19" t="s">
        <v>2158</v>
      </c>
      <c r="F739" s="19" t="s">
        <v>2390</v>
      </c>
      <c r="G739" s="19" t="s">
        <v>2390</v>
      </c>
      <c r="H739" s="72" t="s">
        <v>2160</v>
      </c>
      <c r="I739" s="105">
        <v>917158</v>
      </c>
      <c r="J739" s="75">
        <v>965545.82479014422</v>
      </c>
      <c r="K739" s="76">
        <v>3</v>
      </c>
      <c r="L739" s="76" t="s">
        <v>2716</v>
      </c>
    </row>
    <row r="740" spans="1:12" ht="75" customHeight="1" x14ac:dyDescent="0.3">
      <c r="A740" s="70">
        <f t="shared" si="11"/>
        <v>733</v>
      </c>
      <c r="B740" s="87" t="s">
        <v>407</v>
      </c>
      <c r="C740" s="83" t="s">
        <v>2452</v>
      </c>
      <c r="D740" s="72" t="s">
        <v>1930</v>
      </c>
      <c r="E740" s="19" t="s">
        <v>2158</v>
      </c>
      <c r="F740" s="19" t="s">
        <v>2390</v>
      </c>
      <c r="G740" s="19" t="s">
        <v>2390</v>
      </c>
      <c r="H740" s="72" t="s">
        <v>2159</v>
      </c>
      <c r="I740" s="105">
        <v>917158</v>
      </c>
      <c r="J740" s="75">
        <v>965545.82479014422</v>
      </c>
      <c r="K740" s="76">
        <v>4</v>
      </c>
      <c r="L740" s="76" t="s">
        <v>2716</v>
      </c>
    </row>
    <row r="741" spans="1:12" ht="75" customHeight="1" x14ac:dyDescent="0.3">
      <c r="A741" s="70">
        <f t="shared" si="11"/>
        <v>734</v>
      </c>
      <c r="B741" s="87" t="s">
        <v>407</v>
      </c>
      <c r="C741" s="83" t="s">
        <v>2452</v>
      </c>
      <c r="D741" s="72" t="s">
        <v>2126</v>
      </c>
      <c r="E741" s="19" t="s">
        <v>2127</v>
      </c>
      <c r="F741" s="19" t="s">
        <v>2137</v>
      </c>
      <c r="G741" s="85" t="s">
        <v>2138</v>
      </c>
      <c r="H741" s="19" t="s">
        <v>2189</v>
      </c>
      <c r="I741" s="46">
        <v>936013.74999999988</v>
      </c>
      <c r="J741" s="75">
        <v>936013.74999999977</v>
      </c>
      <c r="K741" s="76">
        <v>5</v>
      </c>
      <c r="L741" s="76" t="s">
        <v>2716</v>
      </c>
    </row>
    <row r="742" spans="1:12" ht="75" customHeight="1" x14ac:dyDescent="0.3">
      <c r="A742" s="70">
        <f t="shared" si="11"/>
        <v>735</v>
      </c>
      <c r="B742" s="87" t="s">
        <v>407</v>
      </c>
      <c r="C742" s="83" t="s">
        <v>2452</v>
      </c>
      <c r="D742" s="72" t="s">
        <v>2126</v>
      </c>
      <c r="E742" s="19" t="s">
        <v>2127</v>
      </c>
      <c r="F742" s="19" t="s">
        <v>2137</v>
      </c>
      <c r="G742" s="85" t="s">
        <v>2138</v>
      </c>
      <c r="H742" s="19" t="s">
        <v>2186</v>
      </c>
      <c r="I742" s="46">
        <v>936013.74999999988</v>
      </c>
      <c r="J742" s="75">
        <v>936013.74999999977</v>
      </c>
      <c r="K742" s="76">
        <v>6</v>
      </c>
      <c r="L742" s="76" t="s">
        <v>2716</v>
      </c>
    </row>
    <row r="743" spans="1:12" ht="75" customHeight="1" x14ac:dyDescent="0.3">
      <c r="A743" s="70">
        <f t="shared" si="11"/>
        <v>736</v>
      </c>
      <c r="B743" s="87" t="s">
        <v>407</v>
      </c>
      <c r="C743" s="83" t="s">
        <v>2452</v>
      </c>
      <c r="D743" s="72" t="s">
        <v>2126</v>
      </c>
      <c r="E743" s="19" t="s">
        <v>2127</v>
      </c>
      <c r="F743" s="19" t="s">
        <v>2135</v>
      </c>
      <c r="G743" s="85" t="s">
        <v>2136</v>
      </c>
      <c r="H743" s="19" t="s">
        <v>2131</v>
      </c>
      <c r="I743" s="46">
        <v>963929.99999999988</v>
      </c>
      <c r="J743" s="75">
        <v>963929.99999999965</v>
      </c>
      <c r="K743" s="76">
        <v>7</v>
      </c>
      <c r="L743" s="76" t="s">
        <v>2716</v>
      </c>
    </row>
    <row r="744" spans="1:12" ht="75" customHeight="1" x14ac:dyDescent="0.3">
      <c r="A744" s="70">
        <f t="shared" si="11"/>
        <v>737</v>
      </c>
      <c r="B744" s="87" t="s">
        <v>407</v>
      </c>
      <c r="C744" s="83" t="s">
        <v>2452</v>
      </c>
      <c r="D744" s="72" t="s">
        <v>1933</v>
      </c>
      <c r="E744" s="19" t="s">
        <v>2158</v>
      </c>
      <c r="F744" s="72" t="s">
        <v>2390</v>
      </c>
      <c r="G744" s="19" t="s">
        <v>2390</v>
      </c>
      <c r="H744" s="72" t="s">
        <v>2195</v>
      </c>
      <c r="I744" s="105">
        <v>967300</v>
      </c>
      <c r="J744" s="75">
        <v>1018333.2384600107</v>
      </c>
      <c r="K744" s="76">
        <v>8</v>
      </c>
      <c r="L744" s="76" t="s">
        <v>2716</v>
      </c>
    </row>
    <row r="745" spans="1:12" ht="75" customHeight="1" x14ac:dyDescent="0.3">
      <c r="A745" s="70">
        <f t="shared" si="11"/>
        <v>738</v>
      </c>
      <c r="B745" s="87" t="s">
        <v>407</v>
      </c>
      <c r="C745" s="83" t="s">
        <v>2452</v>
      </c>
      <c r="D745" s="72" t="s">
        <v>2126</v>
      </c>
      <c r="E745" s="19" t="s">
        <v>2127</v>
      </c>
      <c r="F745" s="19" t="s">
        <v>2135</v>
      </c>
      <c r="G745" s="85" t="s">
        <v>2136</v>
      </c>
      <c r="H745" s="19" t="s">
        <v>2188</v>
      </c>
      <c r="I745" s="46">
        <v>991114.85</v>
      </c>
      <c r="J745" s="75">
        <v>991114.85</v>
      </c>
      <c r="K745" s="76">
        <v>9</v>
      </c>
      <c r="L745" s="76" t="s">
        <v>2716</v>
      </c>
    </row>
    <row r="746" spans="1:12" ht="75" customHeight="1" x14ac:dyDescent="0.3">
      <c r="A746" s="70">
        <f t="shared" si="11"/>
        <v>739</v>
      </c>
      <c r="B746" s="87" t="s">
        <v>407</v>
      </c>
      <c r="C746" s="83" t="s">
        <v>2452</v>
      </c>
      <c r="D746" s="72" t="s">
        <v>2126</v>
      </c>
      <c r="E746" s="19" t="s">
        <v>2127</v>
      </c>
      <c r="F746" s="19" t="s">
        <v>2137</v>
      </c>
      <c r="G746" s="85" t="s">
        <v>2138</v>
      </c>
      <c r="H746" s="19" t="s">
        <v>2131</v>
      </c>
      <c r="I746" s="46">
        <v>1012229.9999999999</v>
      </c>
      <c r="J746" s="75">
        <v>1012229.9999999997</v>
      </c>
      <c r="K746" s="76">
        <v>10</v>
      </c>
      <c r="L746" s="76" t="s">
        <v>2716</v>
      </c>
    </row>
    <row r="747" spans="1:12" ht="75" customHeight="1" x14ac:dyDescent="0.3">
      <c r="A747" s="70">
        <f t="shared" si="11"/>
        <v>740</v>
      </c>
      <c r="B747" s="87" t="s">
        <v>407</v>
      </c>
      <c r="C747" s="83" t="s">
        <v>2452</v>
      </c>
      <c r="D747" s="72" t="s">
        <v>2126</v>
      </c>
      <c r="E747" s="19" t="s">
        <v>2127</v>
      </c>
      <c r="F747" s="19" t="s">
        <v>2137</v>
      </c>
      <c r="G747" s="85" t="s">
        <v>2138</v>
      </c>
      <c r="H747" s="19" t="s">
        <v>2188</v>
      </c>
      <c r="I747" s="46">
        <v>1039414.85</v>
      </c>
      <c r="J747" s="75">
        <v>1039414.85</v>
      </c>
      <c r="K747" s="76">
        <v>11</v>
      </c>
      <c r="L747" s="76" t="s">
        <v>2716</v>
      </c>
    </row>
    <row r="748" spans="1:12" ht="75" customHeight="1" x14ac:dyDescent="0.3">
      <c r="A748" s="70">
        <f t="shared" si="11"/>
        <v>741</v>
      </c>
      <c r="B748" s="87" t="s">
        <v>407</v>
      </c>
      <c r="C748" s="83" t="s">
        <v>2452</v>
      </c>
      <c r="D748" s="72" t="s">
        <v>2126</v>
      </c>
      <c r="E748" s="19" t="s">
        <v>2127</v>
      </c>
      <c r="F748" s="19" t="s">
        <v>2135</v>
      </c>
      <c r="G748" s="85" t="s">
        <v>2136</v>
      </c>
      <c r="H748" s="19" t="s">
        <v>2132</v>
      </c>
      <c r="I748" s="46">
        <v>1042125.975</v>
      </c>
      <c r="J748" s="75">
        <v>1042125.975</v>
      </c>
      <c r="K748" s="76">
        <v>12</v>
      </c>
      <c r="L748" s="76" t="s">
        <v>2716</v>
      </c>
    </row>
    <row r="749" spans="1:12" ht="75" customHeight="1" x14ac:dyDescent="0.3">
      <c r="A749" s="70">
        <f t="shared" si="11"/>
        <v>742</v>
      </c>
      <c r="B749" s="87" t="s">
        <v>407</v>
      </c>
      <c r="C749" s="83" t="s">
        <v>2452</v>
      </c>
      <c r="D749" s="72" t="s">
        <v>2126</v>
      </c>
      <c r="E749" s="19" t="s">
        <v>2127</v>
      </c>
      <c r="F749" s="19" t="s">
        <v>2137</v>
      </c>
      <c r="G749" s="85" t="s">
        <v>2138</v>
      </c>
      <c r="H749" s="19" t="s">
        <v>2132</v>
      </c>
      <c r="I749" s="46">
        <v>1090425.9749999999</v>
      </c>
      <c r="J749" s="75">
        <v>1090425.9749999999</v>
      </c>
      <c r="K749" s="76">
        <v>13</v>
      </c>
      <c r="L749" s="76" t="s">
        <v>2716</v>
      </c>
    </row>
    <row r="750" spans="1:12" ht="75" customHeight="1" x14ac:dyDescent="0.3">
      <c r="A750" s="70">
        <f t="shared" si="11"/>
        <v>743</v>
      </c>
      <c r="B750" s="87" t="s">
        <v>407</v>
      </c>
      <c r="C750" s="72" t="s">
        <v>2453</v>
      </c>
      <c r="D750" s="82" t="s">
        <v>1484</v>
      </c>
      <c r="E750" s="19" t="s">
        <v>1616</v>
      </c>
      <c r="F750" s="19" t="s">
        <v>2436</v>
      </c>
      <c r="G750" s="85" t="s">
        <v>78</v>
      </c>
      <c r="H750" s="72" t="s">
        <v>2163</v>
      </c>
      <c r="I750" s="105">
        <v>1106553</v>
      </c>
      <c r="J750" s="75">
        <v>1148019.2706022533</v>
      </c>
      <c r="K750" s="76">
        <v>14</v>
      </c>
      <c r="L750" s="76" t="s">
        <v>2716</v>
      </c>
    </row>
    <row r="751" spans="1:12" ht="75" customHeight="1" x14ac:dyDescent="0.3">
      <c r="A751" s="70">
        <f t="shared" si="11"/>
        <v>744</v>
      </c>
      <c r="B751" s="87" t="s">
        <v>407</v>
      </c>
      <c r="C751" s="83" t="s">
        <v>2452</v>
      </c>
      <c r="D751" s="83" t="s">
        <v>656</v>
      </c>
      <c r="E751" s="19" t="s">
        <v>2158</v>
      </c>
      <c r="F751" s="19" t="s">
        <v>2390</v>
      </c>
      <c r="G751" s="19" t="s">
        <v>2390</v>
      </c>
      <c r="H751" s="72" t="s">
        <v>2182</v>
      </c>
      <c r="I751" s="105">
        <v>1118643</v>
      </c>
      <c r="J751" s="75">
        <v>1177660.858958567</v>
      </c>
      <c r="K751" s="76">
        <v>15</v>
      </c>
      <c r="L751" s="76" t="s">
        <v>2716</v>
      </c>
    </row>
    <row r="752" spans="1:12" ht="75" customHeight="1" x14ac:dyDescent="0.3">
      <c r="A752" s="70">
        <f t="shared" si="11"/>
        <v>745</v>
      </c>
      <c r="B752" s="87" t="s">
        <v>407</v>
      </c>
      <c r="C752" s="83" t="s">
        <v>2452</v>
      </c>
      <c r="D752" s="72" t="s">
        <v>2142</v>
      </c>
      <c r="E752" s="19" t="s">
        <v>2143</v>
      </c>
      <c r="F752" s="19" t="s">
        <v>2439</v>
      </c>
      <c r="G752" s="85" t="s">
        <v>2440</v>
      </c>
      <c r="H752" s="72" t="s">
        <v>2166</v>
      </c>
      <c r="I752" s="46">
        <v>1196819.26</v>
      </c>
      <c r="J752" s="75">
        <v>1230625.7807222286</v>
      </c>
      <c r="K752" s="76">
        <v>16</v>
      </c>
      <c r="L752" s="76" t="s">
        <v>2716</v>
      </c>
    </row>
    <row r="753" spans="1:12" ht="75" customHeight="1" x14ac:dyDescent="0.3">
      <c r="A753" s="70">
        <f t="shared" si="11"/>
        <v>746</v>
      </c>
      <c r="B753" s="87" t="s">
        <v>407</v>
      </c>
      <c r="C753" s="72" t="s">
        <v>2453</v>
      </c>
      <c r="D753" s="72" t="s">
        <v>2217</v>
      </c>
      <c r="E753" s="19" t="s">
        <v>2258</v>
      </c>
      <c r="F753" s="19" t="s">
        <v>2437</v>
      </c>
      <c r="G753" s="85" t="s">
        <v>2438</v>
      </c>
      <c r="H753" s="72" t="s">
        <v>2220</v>
      </c>
      <c r="I753" s="81">
        <v>1217160</v>
      </c>
      <c r="J753" s="75">
        <v>1288510.513484254</v>
      </c>
      <c r="K753" s="76">
        <v>17</v>
      </c>
      <c r="L753" s="76" t="s">
        <v>2716</v>
      </c>
    </row>
    <row r="754" spans="1:12" ht="75" customHeight="1" x14ac:dyDescent="0.3">
      <c r="A754" s="70">
        <f t="shared" si="11"/>
        <v>747</v>
      </c>
      <c r="B754" s="87" t="s">
        <v>407</v>
      </c>
      <c r="C754" s="83" t="s">
        <v>2452</v>
      </c>
      <c r="D754" s="72" t="s">
        <v>1933</v>
      </c>
      <c r="E754" s="19" t="s">
        <v>2258</v>
      </c>
      <c r="F754" s="72" t="s">
        <v>2391</v>
      </c>
      <c r="G754" s="19" t="s">
        <v>2391</v>
      </c>
      <c r="H754" s="72" t="s">
        <v>2236</v>
      </c>
      <c r="I754" s="105">
        <v>1241600</v>
      </c>
      <c r="J754" s="75">
        <v>1307104.8783954817</v>
      </c>
      <c r="K754" s="76">
        <v>18</v>
      </c>
      <c r="L754" s="76" t="s">
        <v>2716</v>
      </c>
    </row>
    <row r="755" spans="1:12" ht="75" customHeight="1" x14ac:dyDescent="0.3">
      <c r="A755" s="70">
        <f t="shared" si="11"/>
        <v>748</v>
      </c>
      <c r="B755" s="87" t="s">
        <v>407</v>
      </c>
      <c r="C755" s="83" t="s">
        <v>2452</v>
      </c>
      <c r="D755" s="72" t="s">
        <v>2142</v>
      </c>
      <c r="E755" s="19" t="s">
        <v>2143</v>
      </c>
      <c r="F755" s="19" t="s">
        <v>2394</v>
      </c>
      <c r="G755" s="85" t="s">
        <v>2395</v>
      </c>
      <c r="H755" s="72" t="s">
        <v>2166</v>
      </c>
      <c r="I755" s="46">
        <v>1252531.46</v>
      </c>
      <c r="J755" s="75">
        <v>1287615.3649387432</v>
      </c>
      <c r="K755" s="76">
        <v>19</v>
      </c>
      <c r="L755" s="76" t="s">
        <v>2716</v>
      </c>
    </row>
    <row r="756" spans="1:12" ht="75" customHeight="1" x14ac:dyDescent="0.3">
      <c r="A756" s="70">
        <f t="shared" si="11"/>
        <v>749</v>
      </c>
      <c r="B756" s="87" t="s">
        <v>407</v>
      </c>
      <c r="C756" s="83" t="s">
        <v>2452</v>
      </c>
      <c r="D756" s="72" t="s">
        <v>2142</v>
      </c>
      <c r="E756" s="19" t="s">
        <v>2143</v>
      </c>
      <c r="F756" s="19" t="s">
        <v>2443</v>
      </c>
      <c r="G756" s="85" t="s">
        <v>2444</v>
      </c>
      <c r="H756" s="72" t="s">
        <v>2166</v>
      </c>
      <c r="I756" s="46">
        <v>1257375.9099999999</v>
      </c>
      <c r="J756" s="75">
        <v>1293606.8835583783</v>
      </c>
      <c r="K756" s="76">
        <v>20</v>
      </c>
      <c r="L756" s="76" t="s">
        <v>2716</v>
      </c>
    </row>
    <row r="757" spans="1:12" ht="75" customHeight="1" x14ac:dyDescent="0.3">
      <c r="A757" s="70">
        <f t="shared" si="11"/>
        <v>750</v>
      </c>
      <c r="B757" s="87" t="s">
        <v>407</v>
      </c>
      <c r="C757" s="71" t="s">
        <v>2452</v>
      </c>
      <c r="D757" s="72" t="s">
        <v>2146</v>
      </c>
      <c r="E757" s="19" t="s">
        <v>1621</v>
      </c>
      <c r="F757" s="19" t="s">
        <v>2441</v>
      </c>
      <c r="G757" s="85" t="s">
        <v>2442</v>
      </c>
      <c r="H757" s="87" t="s">
        <v>2149</v>
      </c>
      <c r="I757" s="105">
        <v>1261860.5</v>
      </c>
      <c r="J757" s="75">
        <v>1307236.1139333386</v>
      </c>
      <c r="K757" s="76">
        <v>21</v>
      </c>
      <c r="L757" s="76" t="s">
        <v>2716</v>
      </c>
    </row>
    <row r="758" spans="1:12" ht="75" customHeight="1" x14ac:dyDescent="0.3">
      <c r="A758" s="70">
        <f t="shared" si="11"/>
        <v>751</v>
      </c>
      <c r="B758" s="87" t="s">
        <v>407</v>
      </c>
      <c r="C758" s="83" t="s">
        <v>2452</v>
      </c>
      <c r="D758" s="72" t="s">
        <v>2142</v>
      </c>
      <c r="E758" s="19" t="s">
        <v>2143</v>
      </c>
      <c r="F758" s="19" t="s">
        <v>2396</v>
      </c>
      <c r="G758" s="85" t="s">
        <v>2397</v>
      </c>
      <c r="H758" s="72" t="s">
        <v>2166</v>
      </c>
      <c r="I758" s="46">
        <v>1327563.1200000001</v>
      </c>
      <c r="J758" s="75">
        <v>1365376.8262677288</v>
      </c>
      <c r="K758" s="76">
        <v>22</v>
      </c>
      <c r="L758" s="76" t="s">
        <v>2716</v>
      </c>
    </row>
    <row r="759" spans="1:12" ht="75" customHeight="1" x14ac:dyDescent="0.3">
      <c r="A759" s="70">
        <f t="shared" si="11"/>
        <v>752</v>
      </c>
      <c r="B759" s="87" t="s">
        <v>407</v>
      </c>
      <c r="C759" s="83" t="s">
        <v>2452</v>
      </c>
      <c r="D759" s="72" t="s">
        <v>1930</v>
      </c>
      <c r="E759" s="19" t="s">
        <v>2178</v>
      </c>
      <c r="F759" s="19" t="s">
        <v>2302</v>
      </c>
      <c r="G759" s="19" t="s">
        <v>2303</v>
      </c>
      <c r="H759" s="72" t="s">
        <v>2192</v>
      </c>
      <c r="I759" s="105">
        <v>1350000</v>
      </c>
      <c r="J759" s="75">
        <v>1349999.9999999998</v>
      </c>
      <c r="K759" s="76">
        <v>23</v>
      </c>
      <c r="L759" s="76" t="s">
        <v>2716</v>
      </c>
    </row>
    <row r="760" spans="1:12" ht="75" customHeight="1" x14ac:dyDescent="0.3">
      <c r="A760" s="70">
        <f t="shared" si="11"/>
        <v>753</v>
      </c>
      <c r="B760" s="87" t="s">
        <v>407</v>
      </c>
      <c r="C760" s="83" t="s">
        <v>2452</v>
      </c>
      <c r="D760" s="72" t="s">
        <v>2142</v>
      </c>
      <c r="E760" s="19" t="s">
        <v>2143</v>
      </c>
      <c r="F760" s="19" t="s">
        <v>2398</v>
      </c>
      <c r="G760" s="85" t="s">
        <v>2399</v>
      </c>
      <c r="H760" s="72" t="s">
        <v>2166</v>
      </c>
      <c r="I760" s="46">
        <v>1356540.19</v>
      </c>
      <c r="J760" s="75">
        <v>1395628.5575787676</v>
      </c>
      <c r="K760" s="76">
        <v>24</v>
      </c>
      <c r="L760" s="76" t="s">
        <v>2716</v>
      </c>
    </row>
    <row r="761" spans="1:12" ht="75" customHeight="1" x14ac:dyDescent="0.3">
      <c r="A761" s="70">
        <f t="shared" si="11"/>
        <v>754</v>
      </c>
      <c r="B761" s="87" t="s">
        <v>407</v>
      </c>
      <c r="C761" s="83" t="s">
        <v>2452</v>
      </c>
      <c r="D761" s="72" t="s">
        <v>1930</v>
      </c>
      <c r="E761" s="19" t="s">
        <v>2178</v>
      </c>
      <c r="F761" s="19" t="s">
        <v>2304</v>
      </c>
      <c r="G761" s="19" t="s">
        <v>2305</v>
      </c>
      <c r="H761" s="72" t="s">
        <v>2160</v>
      </c>
      <c r="I761" s="105">
        <v>1375000</v>
      </c>
      <c r="J761" s="75">
        <v>1374999.9999999998</v>
      </c>
      <c r="K761" s="76">
        <v>25</v>
      </c>
      <c r="L761" s="76" t="s">
        <v>2716</v>
      </c>
    </row>
    <row r="762" spans="1:12" ht="75" customHeight="1" x14ac:dyDescent="0.3">
      <c r="A762" s="70">
        <f t="shared" si="11"/>
        <v>755</v>
      </c>
      <c r="B762" s="87" t="s">
        <v>407</v>
      </c>
      <c r="C762" s="72" t="s">
        <v>2453</v>
      </c>
      <c r="D762" s="72" t="s">
        <v>2217</v>
      </c>
      <c r="E762" s="19" t="s">
        <v>2218</v>
      </c>
      <c r="F762" s="19" t="s">
        <v>2275</v>
      </c>
      <c r="G762" s="19" t="s">
        <v>2274</v>
      </c>
      <c r="H762" s="72" t="s">
        <v>2220</v>
      </c>
      <c r="I762" s="81">
        <v>1384600</v>
      </c>
      <c r="J762" s="75">
        <v>1521707.4448199666</v>
      </c>
      <c r="K762" s="76">
        <v>26</v>
      </c>
      <c r="L762" s="76" t="s">
        <v>2716</v>
      </c>
    </row>
    <row r="763" spans="1:12" ht="75" customHeight="1" x14ac:dyDescent="0.3">
      <c r="A763" s="70">
        <f t="shared" si="11"/>
        <v>756</v>
      </c>
      <c r="B763" s="87" t="s">
        <v>407</v>
      </c>
      <c r="C763" s="83" t="s">
        <v>2452</v>
      </c>
      <c r="D763" s="72" t="s">
        <v>1930</v>
      </c>
      <c r="E763" s="19" t="s">
        <v>2178</v>
      </c>
      <c r="F763" s="19" t="s">
        <v>2302</v>
      </c>
      <c r="G763" s="19" t="s">
        <v>2303</v>
      </c>
      <c r="H763" s="72" t="s">
        <v>2169</v>
      </c>
      <c r="I763" s="105">
        <v>1396000</v>
      </c>
      <c r="J763" s="75">
        <v>1395999.9999999998</v>
      </c>
      <c r="K763" s="76">
        <v>27</v>
      </c>
      <c r="L763" s="76" t="s">
        <v>2716</v>
      </c>
    </row>
    <row r="764" spans="1:12" ht="75" customHeight="1" x14ac:dyDescent="0.3">
      <c r="A764" s="70">
        <f t="shared" si="11"/>
        <v>757</v>
      </c>
      <c r="B764" s="87" t="s">
        <v>407</v>
      </c>
      <c r="C764" s="83" t="s">
        <v>2452</v>
      </c>
      <c r="D764" s="72" t="s">
        <v>1930</v>
      </c>
      <c r="E764" s="19" t="s">
        <v>2178</v>
      </c>
      <c r="F764" s="19" t="s">
        <v>2302</v>
      </c>
      <c r="G764" s="19" t="s">
        <v>2303</v>
      </c>
      <c r="H764" s="72" t="s">
        <v>2160</v>
      </c>
      <c r="I764" s="105">
        <v>1396000</v>
      </c>
      <c r="J764" s="75">
        <v>1395999.9999999998</v>
      </c>
      <c r="K764" s="76">
        <v>28</v>
      </c>
      <c r="L764" s="76" t="s">
        <v>2716</v>
      </c>
    </row>
    <row r="765" spans="1:12" ht="75" customHeight="1" x14ac:dyDescent="0.3">
      <c r="A765" s="70">
        <f t="shared" si="11"/>
        <v>758</v>
      </c>
      <c r="B765" s="87" t="s">
        <v>407</v>
      </c>
      <c r="C765" s="83" t="s">
        <v>2452</v>
      </c>
      <c r="D765" s="72" t="s">
        <v>1930</v>
      </c>
      <c r="E765" s="19" t="s">
        <v>2178</v>
      </c>
      <c r="F765" s="19" t="s">
        <v>2302</v>
      </c>
      <c r="G765" s="19" t="s">
        <v>2303</v>
      </c>
      <c r="H765" s="72" t="s">
        <v>2159</v>
      </c>
      <c r="I765" s="105">
        <v>1399000</v>
      </c>
      <c r="J765" s="75">
        <v>1399000</v>
      </c>
      <c r="K765" s="76">
        <v>29</v>
      </c>
      <c r="L765" s="76" t="s">
        <v>2716</v>
      </c>
    </row>
    <row r="766" spans="1:12" ht="75" customHeight="1" x14ac:dyDescent="0.3">
      <c r="A766" s="70">
        <f t="shared" si="11"/>
        <v>759</v>
      </c>
      <c r="B766" s="87" t="s">
        <v>407</v>
      </c>
      <c r="C766" s="83" t="s">
        <v>2452</v>
      </c>
      <c r="D766" s="72" t="s">
        <v>1930</v>
      </c>
      <c r="E766" s="19" t="s">
        <v>2178</v>
      </c>
      <c r="F766" s="19" t="s">
        <v>2445</v>
      </c>
      <c r="G766" s="19" t="s">
        <v>2277</v>
      </c>
      <c r="H766" s="72" t="s">
        <v>2159</v>
      </c>
      <c r="I766" s="105">
        <v>1400000</v>
      </c>
      <c r="J766" s="75">
        <v>1399999.9999999998</v>
      </c>
      <c r="K766" s="76">
        <v>30</v>
      </c>
      <c r="L766" s="76" t="s">
        <v>2716</v>
      </c>
    </row>
    <row r="767" spans="1:12" ht="75" customHeight="1" x14ac:dyDescent="0.3">
      <c r="A767" s="70">
        <f t="shared" si="11"/>
        <v>760</v>
      </c>
      <c r="B767" s="87" t="s">
        <v>407</v>
      </c>
      <c r="C767" s="83" t="s">
        <v>2452</v>
      </c>
      <c r="D767" s="72" t="s">
        <v>1930</v>
      </c>
      <c r="E767" s="19" t="s">
        <v>2178</v>
      </c>
      <c r="F767" s="19" t="s">
        <v>2403</v>
      </c>
      <c r="G767" s="19" t="s">
        <v>2404</v>
      </c>
      <c r="H767" s="72" t="s">
        <v>2169</v>
      </c>
      <c r="I767" s="105">
        <v>1400000</v>
      </c>
      <c r="J767" s="75">
        <v>1399999.9999999998</v>
      </c>
      <c r="K767" s="76">
        <v>31</v>
      </c>
      <c r="L767" s="76" t="s">
        <v>2716</v>
      </c>
    </row>
    <row r="768" spans="1:12" ht="75" customHeight="1" x14ac:dyDescent="0.3">
      <c r="A768" s="70">
        <f t="shared" si="11"/>
        <v>761</v>
      </c>
      <c r="B768" s="87" t="s">
        <v>407</v>
      </c>
      <c r="C768" s="83" t="s">
        <v>2452</v>
      </c>
      <c r="D768" s="72" t="s">
        <v>1933</v>
      </c>
      <c r="E768" s="19" t="s">
        <v>2178</v>
      </c>
      <c r="F768" s="72" t="s">
        <v>2302</v>
      </c>
      <c r="G768" s="19" t="s">
        <v>2303</v>
      </c>
      <c r="H768" s="72" t="s">
        <v>2195</v>
      </c>
      <c r="I768" s="105">
        <v>1400000</v>
      </c>
      <c r="J768" s="75">
        <v>1399999.9999999998</v>
      </c>
      <c r="K768" s="76">
        <v>32</v>
      </c>
      <c r="L768" s="76" t="s">
        <v>2716</v>
      </c>
    </row>
    <row r="769" spans="1:12" ht="75" customHeight="1" x14ac:dyDescent="0.3">
      <c r="A769" s="70">
        <f t="shared" si="11"/>
        <v>762</v>
      </c>
      <c r="B769" s="87" t="s">
        <v>407</v>
      </c>
      <c r="C769" s="83" t="s">
        <v>2452</v>
      </c>
      <c r="D769" s="72" t="s">
        <v>1930</v>
      </c>
      <c r="E769" s="19" t="s">
        <v>2178</v>
      </c>
      <c r="F769" s="19" t="s">
        <v>2282</v>
      </c>
      <c r="G769" s="19" t="s">
        <v>2283</v>
      </c>
      <c r="H769" s="72" t="s">
        <v>2169</v>
      </c>
      <c r="I769" s="105">
        <v>1410000</v>
      </c>
      <c r="J769" s="75">
        <v>1410000</v>
      </c>
      <c r="K769" s="76">
        <v>33</v>
      </c>
      <c r="L769" s="76" t="s">
        <v>2716</v>
      </c>
    </row>
    <row r="770" spans="1:12" ht="75" customHeight="1" x14ac:dyDescent="0.3">
      <c r="A770" s="70">
        <f t="shared" si="11"/>
        <v>763</v>
      </c>
      <c r="B770" s="87" t="s">
        <v>407</v>
      </c>
      <c r="C770" s="83" t="s">
        <v>2452</v>
      </c>
      <c r="D770" s="72" t="s">
        <v>1627</v>
      </c>
      <c r="E770" s="19" t="s">
        <v>1616</v>
      </c>
      <c r="F770" s="19" t="s">
        <v>2257</v>
      </c>
      <c r="G770" s="85" t="s">
        <v>2400</v>
      </c>
      <c r="H770" s="72" t="s">
        <v>2176</v>
      </c>
      <c r="I770" s="105">
        <v>1412030.66</v>
      </c>
      <c r="J770" s="75">
        <v>1412030.6599999997</v>
      </c>
      <c r="K770" s="76">
        <v>34</v>
      </c>
      <c r="L770" s="76" t="s">
        <v>2716</v>
      </c>
    </row>
    <row r="771" spans="1:12" ht="75" customHeight="1" x14ac:dyDescent="0.3">
      <c r="A771" s="70">
        <f t="shared" si="11"/>
        <v>764</v>
      </c>
      <c r="B771" s="87" t="s">
        <v>407</v>
      </c>
      <c r="C771" s="83" t="s">
        <v>2452</v>
      </c>
      <c r="D771" s="72" t="s">
        <v>1933</v>
      </c>
      <c r="E771" s="19" t="s">
        <v>2178</v>
      </c>
      <c r="F771" s="72" t="s">
        <v>2304</v>
      </c>
      <c r="G771" s="19" t="s">
        <v>2305</v>
      </c>
      <c r="H771" s="72" t="s">
        <v>2216</v>
      </c>
      <c r="I771" s="105">
        <v>1425000</v>
      </c>
      <c r="J771" s="75">
        <v>1424999.9999999998</v>
      </c>
      <c r="K771" s="76">
        <v>35</v>
      </c>
      <c r="L771" s="76" t="s">
        <v>2716</v>
      </c>
    </row>
    <row r="772" spans="1:12" ht="75" customHeight="1" x14ac:dyDescent="0.3">
      <c r="A772" s="70">
        <f t="shared" si="11"/>
        <v>765</v>
      </c>
      <c r="B772" s="87" t="s">
        <v>407</v>
      </c>
      <c r="C772" s="83" t="s">
        <v>2452</v>
      </c>
      <c r="D772" s="72" t="s">
        <v>1930</v>
      </c>
      <c r="E772" s="19" t="s">
        <v>2178</v>
      </c>
      <c r="F772" s="19" t="s">
        <v>2291</v>
      </c>
      <c r="G772" s="19" t="s">
        <v>2279</v>
      </c>
      <c r="H772" s="72" t="s">
        <v>2169</v>
      </c>
      <c r="I772" s="105">
        <v>1430000</v>
      </c>
      <c r="J772" s="75">
        <v>1429999.9999999998</v>
      </c>
      <c r="K772" s="76">
        <v>36</v>
      </c>
      <c r="L772" s="76" t="s">
        <v>2716</v>
      </c>
    </row>
    <row r="773" spans="1:12" ht="75" customHeight="1" x14ac:dyDescent="0.3">
      <c r="A773" s="70">
        <f t="shared" si="11"/>
        <v>766</v>
      </c>
      <c r="B773" s="87" t="s">
        <v>407</v>
      </c>
      <c r="C773" s="83" t="s">
        <v>2452</v>
      </c>
      <c r="D773" s="72" t="s">
        <v>1933</v>
      </c>
      <c r="E773" s="19" t="s">
        <v>2178</v>
      </c>
      <c r="F773" s="72" t="s">
        <v>2302</v>
      </c>
      <c r="G773" s="19" t="s">
        <v>2303</v>
      </c>
      <c r="H773" s="72" t="s">
        <v>2216</v>
      </c>
      <c r="I773" s="105">
        <v>1433000</v>
      </c>
      <c r="J773" s="75">
        <v>1433000</v>
      </c>
      <c r="K773" s="76">
        <v>37</v>
      </c>
      <c r="L773" s="76" t="s">
        <v>2716</v>
      </c>
    </row>
    <row r="774" spans="1:12" ht="75" customHeight="1" x14ac:dyDescent="0.3">
      <c r="A774" s="70">
        <f t="shared" si="11"/>
        <v>767</v>
      </c>
      <c r="B774" s="87" t="s">
        <v>407</v>
      </c>
      <c r="C774" s="83" t="s">
        <v>2452</v>
      </c>
      <c r="D774" s="72" t="s">
        <v>1930</v>
      </c>
      <c r="E774" s="19" t="s">
        <v>2178</v>
      </c>
      <c r="F774" s="19" t="s">
        <v>2403</v>
      </c>
      <c r="G774" s="19" t="s">
        <v>2404</v>
      </c>
      <c r="H774" s="72" t="s">
        <v>2159</v>
      </c>
      <c r="I774" s="105">
        <v>1437000</v>
      </c>
      <c r="J774" s="75">
        <v>1437000</v>
      </c>
      <c r="K774" s="76">
        <v>38</v>
      </c>
      <c r="L774" s="76" t="s">
        <v>2716</v>
      </c>
    </row>
    <row r="775" spans="1:12" ht="75" customHeight="1" x14ac:dyDescent="0.3">
      <c r="A775" s="70">
        <f t="shared" si="11"/>
        <v>768</v>
      </c>
      <c r="B775" s="87" t="s">
        <v>407</v>
      </c>
      <c r="C775" s="83" t="s">
        <v>2452</v>
      </c>
      <c r="D775" s="72" t="s">
        <v>1930</v>
      </c>
      <c r="E775" s="19" t="s">
        <v>2178</v>
      </c>
      <c r="F775" s="19" t="s">
        <v>2403</v>
      </c>
      <c r="G775" s="19" t="s">
        <v>2404</v>
      </c>
      <c r="H775" s="72" t="s">
        <v>2160</v>
      </c>
      <c r="I775" s="105">
        <v>1439000</v>
      </c>
      <c r="J775" s="75">
        <v>1438999.9999999998</v>
      </c>
      <c r="K775" s="76">
        <v>39</v>
      </c>
      <c r="L775" s="76" t="s">
        <v>2716</v>
      </c>
    </row>
    <row r="776" spans="1:12" ht="75" customHeight="1" x14ac:dyDescent="0.3">
      <c r="A776" s="70">
        <f t="shared" si="11"/>
        <v>769</v>
      </c>
      <c r="B776" s="87" t="s">
        <v>407</v>
      </c>
      <c r="C776" s="83" t="s">
        <v>2452</v>
      </c>
      <c r="D776" s="72" t="s">
        <v>1930</v>
      </c>
      <c r="E776" s="19" t="s">
        <v>2178</v>
      </c>
      <c r="F776" s="19" t="s">
        <v>2403</v>
      </c>
      <c r="G776" s="19" t="s">
        <v>2404</v>
      </c>
      <c r="H776" s="72" t="s">
        <v>2216</v>
      </c>
      <c r="I776" s="105">
        <v>1440000</v>
      </c>
      <c r="J776" s="75">
        <v>1440000</v>
      </c>
      <c r="K776" s="76">
        <v>40</v>
      </c>
      <c r="L776" s="76" t="s">
        <v>2716</v>
      </c>
    </row>
    <row r="777" spans="1:12" ht="75" customHeight="1" x14ac:dyDescent="0.3">
      <c r="A777" s="70">
        <f t="shared" ref="A777:A840" si="12">ROW(A770)</f>
        <v>770</v>
      </c>
      <c r="B777" s="87" t="s">
        <v>407</v>
      </c>
      <c r="C777" s="83" t="s">
        <v>2452</v>
      </c>
      <c r="D777" s="72" t="s">
        <v>1930</v>
      </c>
      <c r="E777" s="19" t="s">
        <v>2178</v>
      </c>
      <c r="F777" s="19" t="s">
        <v>2291</v>
      </c>
      <c r="G777" s="19" t="s">
        <v>2279</v>
      </c>
      <c r="H777" s="72" t="s">
        <v>2160</v>
      </c>
      <c r="I777" s="105">
        <v>1440000</v>
      </c>
      <c r="J777" s="75">
        <v>1440000</v>
      </c>
      <c r="K777" s="76">
        <v>41</v>
      </c>
      <c r="L777" s="76" t="s">
        <v>2716</v>
      </c>
    </row>
    <row r="778" spans="1:12" ht="75" customHeight="1" x14ac:dyDescent="0.3">
      <c r="A778" s="70">
        <f t="shared" si="12"/>
        <v>771</v>
      </c>
      <c r="B778" s="87" t="s">
        <v>407</v>
      </c>
      <c r="C778" s="83" t="s">
        <v>2452</v>
      </c>
      <c r="D778" s="72" t="s">
        <v>1930</v>
      </c>
      <c r="E778" s="19" t="s">
        <v>2178</v>
      </c>
      <c r="F778" s="19" t="s">
        <v>2403</v>
      </c>
      <c r="G778" s="19" t="s">
        <v>2404</v>
      </c>
      <c r="H778" s="72" t="s">
        <v>2192</v>
      </c>
      <c r="I778" s="105">
        <v>1445000</v>
      </c>
      <c r="J778" s="75">
        <v>1445000</v>
      </c>
      <c r="K778" s="76">
        <v>42</v>
      </c>
      <c r="L778" s="76" t="s">
        <v>2716</v>
      </c>
    </row>
    <row r="779" spans="1:12" ht="75" customHeight="1" x14ac:dyDescent="0.3">
      <c r="A779" s="70">
        <f t="shared" si="12"/>
        <v>772</v>
      </c>
      <c r="B779" s="87" t="s">
        <v>407</v>
      </c>
      <c r="C779" s="83" t="s">
        <v>2452</v>
      </c>
      <c r="D779" s="72" t="s">
        <v>1933</v>
      </c>
      <c r="E779" s="19" t="s">
        <v>2178</v>
      </c>
      <c r="F779" s="72" t="s">
        <v>2302</v>
      </c>
      <c r="G779" s="19" t="s">
        <v>2303</v>
      </c>
      <c r="H779" s="72" t="s">
        <v>2236</v>
      </c>
      <c r="I779" s="105">
        <v>1445000</v>
      </c>
      <c r="J779" s="75">
        <v>1445000</v>
      </c>
      <c r="K779" s="76">
        <v>43</v>
      </c>
      <c r="L779" s="76" t="s">
        <v>2716</v>
      </c>
    </row>
    <row r="780" spans="1:12" ht="75" customHeight="1" x14ac:dyDescent="0.3">
      <c r="A780" s="70">
        <f t="shared" si="12"/>
        <v>773</v>
      </c>
      <c r="B780" s="87" t="s">
        <v>407</v>
      </c>
      <c r="C780" s="83" t="s">
        <v>2452</v>
      </c>
      <c r="D780" s="72" t="s">
        <v>1930</v>
      </c>
      <c r="E780" s="19" t="s">
        <v>2178</v>
      </c>
      <c r="F780" s="19" t="s">
        <v>2306</v>
      </c>
      <c r="G780" s="19" t="s">
        <v>2307</v>
      </c>
      <c r="H780" s="72" t="s">
        <v>2169</v>
      </c>
      <c r="I780" s="105">
        <v>1446000</v>
      </c>
      <c r="J780" s="75">
        <v>1445999.9999999998</v>
      </c>
      <c r="K780" s="76">
        <v>44</v>
      </c>
      <c r="L780" s="76" t="s">
        <v>2716</v>
      </c>
    </row>
    <row r="781" spans="1:12" ht="75" customHeight="1" x14ac:dyDescent="0.3">
      <c r="A781" s="70">
        <f t="shared" si="12"/>
        <v>774</v>
      </c>
      <c r="B781" s="87" t="s">
        <v>407</v>
      </c>
      <c r="C781" s="72" t="s">
        <v>2453</v>
      </c>
      <c r="D781" s="72" t="s">
        <v>2217</v>
      </c>
      <c r="E781" s="19" t="s">
        <v>2218</v>
      </c>
      <c r="F781" s="19" t="s">
        <v>2278</v>
      </c>
      <c r="G781" s="85" t="s">
        <v>2404</v>
      </c>
      <c r="H781" s="72" t="s">
        <v>2220</v>
      </c>
      <c r="I781" s="81">
        <v>1449000</v>
      </c>
      <c r="J781" s="75">
        <v>1592484.5352767089</v>
      </c>
      <c r="K781" s="76">
        <v>45</v>
      </c>
      <c r="L781" s="76" t="s">
        <v>2716</v>
      </c>
    </row>
    <row r="782" spans="1:12" ht="75" customHeight="1" x14ac:dyDescent="0.3">
      <c r="A782" s="70">
        <f t="shared" si="12"/>
        <v>775</v>
      </c>
      <c r="B782" s="87" t="s">
        <v>407</v>
      </c>
      <c r="C782" s="72" t="s">
        <v>2453</v>
      </c>
      <c r="D782" s="72" t="s">
        <v>2217</v>
      </c>
      <c r="E782" s="19" t="s">
        <v>2218</v>
      </c>
      <c r="F782" s="19" t="s">
        <v>2278</v>
      </c>
      <c r="G782" s="19" t="s">
        <v>2279</v>
      </c>
      <c r="H782" s="72" t="s">
        <v>2220</v>
      </c>
      <c r="I782" s="81">
        <v>1449000</v>
      </c>
      <c r="J782" s="75">
        <v>1592484.5352767089</v>
      </c>
      <c r="K782" s="76">
        <v>46</v>
      </c>
      <c r="L782" s="76" t="s">
        <v>2716</v>
      </c>
    </row>
    <row r="783" spans="1:12" ht="75" customHeight="1" x14ac:dyDescent="0.3">
      <c r="A783" s="70">
        <f t="shared" si="12"/>
        <v>776</v>
      </c>
      <c r="B783" s="87" t="s">
        <v>407</v>
      </c>
      <c r="C783" s="83" t="s">
        <v>2452</v>
      </c>
      <c r="D783" s="72" t="s">
        <v>1933</v>
      </c>
      <c r="E783" s="19" t="s">
        <v>2178</v>
      </c>
      <c r="F783" s="72" t="s">
        <v>2445</v>
      </c>
      <c r="G783" s="19" t="s">
        <v>2277</v>
      </c>
      <c r="H783" s="72" t="s">
        <v>2192</v>
      </c>
      <c r="I783" s="105">
        <v>1450000</v>
      </c>
      <c r="J783" s="75">
        <v>1450000</v>
      </c>
      <c r="K783" s="76">
        <v>47</v>
      </c>
      <c r="L783" s="76" t="s">
        <v>2716</v>
      </c>
    </row>
    <row r="784" spans="1:12" ht="75" customHeight="1" x14ac:dyDescent="0.3">
      <c r="A784" s="70">
        <f t="shared" si="12"/>
        <v>777</v>
      </c>
      <c r="B784" s="87" t="s">
        <v>407</v>
      </c>
      <c r="C784" s="83" t="s">
        <v>2452</v>
      </c>
      <c r="D784" s="72" t="s">
        <v>1930</v>
      </c>
      <c r="E784" s="19" t="s">
        <v>2178</v>
      </c>
      <c r="F784" s="19" t="s">
        <v>2295</v>
      </c>
      <c r="G784" s="19" t="s">
        <v>2296</v>
      </c>
      <c r="H784" s="72" t="s">
        <v>2192</v>
      </c>
      <c r="I784" s="105">
        <v>1450000</v>
      </c>
      <c r="J784" s="75">
        <v>1450000</v>
      </c>
      <c r="K784" s="76">
        <v>48</v>
      </c>
      <c r="L784" s="76" t="s">
        <v>2716</v>
      </c>
    </row>
    <row r="785" spans="1:12" ht="75" customHeight="1" x14ac:dyDescent="0.3">
      <c r="A785" s="70">
        <f t="shared" si="12"/>
        <v>778</v>
      </c>
      <c r="B785" s="87" t="s">
        <v>407</v>
      </c>
      <c r="C785" s="83" t="s">
        <v>2452</v>
      </c>
      <c r="D785" s="72" t="s">
        <v>1930</v>
      </c>
      <c r="E785" s="19" t="s">
        <v>2178</v>
      </c>
      <c r="F785" s="19" t="s">
        <v>2291</v>
      </c>
      <c r="G785" s="19" t="s">
        <v>2279</v>
      </c>
      <c r="H785" s="72" t="s">
        <v>2159</v>
      </c>
      <c r="I785" s="105">
        <v>1453000</v>
      </c>
      <c r="J785" s="75">
        <v>1452999.9999999998</v>
      </c>
      <c r="K785" s="76">
        <v>49</v>
      </c>
      <c r="L785" s="76" t="s">
        <v>2716</v>
      </c>
    </row>
    <row r="786" spans="1:12" ht="75" customHeight="1" x14ac:dyDescent="0.3">
      <c r="A786" s="70">
        <f t="shared" si="12"/>
        <v>779</v>
      </c>
      <c r="B786" s="87" t="s">
        <v>407</v>
      </c>
      <c r="C786" s="83" t="s">
        <v>2452</v>
      </c>
      <c r="D786" s="72" t="s">
        <v>1933</v>
      </c>
      <c r="E786" s="19" t="s">
        <v>2178</v>
      </c>
      <c r="F786" s="72" t="s">
        <v>2291</v>
      </c>
      <c r="G786" s="19" t="s">
        <v>2279</v>
      </c>
      <c r="H786" s="72" t="s">
        <v>2192</v>
      </c>
      <c r="I786" s="105">
        <v>1480000</v>
      </c>
      <c r="J786" s="75">
        <v>1479999.9999999998</v>
      </c>
      <c r="K786" s="76">
        <v>50</v>
      </c>
      <c r="L786" s="76" t="s">
        <v>2716</v>
      </c>
    </row>
    <row r="787" spans="1:12" ht="75" customHeight="1" x14ac:dyDescent="0.3">
      <c r="A787" s="70">
        <f t="shared" si="12"/>
        <v>780</v>
      </c>
      <c r="B787" s="87" t="s">
        <v>407</v>
      </c>
      <c r="C787" s="83" t="s">
        <v>2452</v>
      </c>
      <c r="D787" s="83" t="s">
        <v>656</v>
      </c>
      <c r="E787" s="19" t="s">
        <v>2258</v>
      </c>
      <c r="F787" s="19" t="s">
        <v>2391</v>
      </c>
      <c r="G787" s="19" t="s">
        <v>2391</v>
      </c>
      <c r="H787" s="72" t="s">
        <v>2454</v>
      </c>
      <c r="I787" s="105">
        <v>1484913</v>
      </c>
      <c r="J787" s="75">
        <v>1563254.6925683552</v>
      </c>
      <c r="K787" s="76">
        <v>51</v>
      </c>
      <c r="L787" s="76" t="s">
        <v>2716</v>
      </c>
    </row>
    <row r="788" spans="1:12" ht="75" customHeight="1" x14ac:dyDescent="0.3">
      <c r="A788" s="70">
        <f t="shared" si="12"/>
        <v>781</v>
      </c>
      <c r="B788" s="87" t="s">
        <v>407</v>
      </c>
      <c r="C788" s="83" t="s">
        <v>2452</v>
      </c>
      <c r="D788" s="72" t="s">
        <v>1933</v>
      </c>
      <c r="E788" s="19" t="s">
        <v>2178</v>
      </c>
      <c r="F788" s="72" t="s">
        <v>2403</v>
      </c>
      <c r="G788" s="19" t="s">
        <v>2404</v>
      </c>
      <c r="H788" s="72" t="s">
        <v>2195</v>
      </c>
      <c r="I788" s="105">
        <v>1487000</v>
      </c>
      <c r="J788" s="75">
        <v>1487000</v>
      </c>
      <c r="K788" s="76">
        <v>52</v>
      </c>
      <c r="L788" s="76" t="s">
        <v>2716</v>
      </c>
    </row>
    <row r="789" spans="1:12" ht="75" customHeight="1" x14ac:dyDescent="0.3">
      <c r="A789" s="70">
        <f t="shared" si="12"/>
        <v>782</v>
      </c>
      <c r="B789" s="87" t="s">
        <v>407</v>
      </c>
      <c r="C789" s="83" t="s">
        <v>2452</v>
      </c>
      <c r="D789" s="72" t="s">
        <v>1933</v>
      </c>
      <c r="E789" s="19" t="s">
        <v>2178</v>
      </c>
      <c r="F789" s="72" t="s">
        <v>2403</v>
      </c>
      <c r="G789" s="19" t="s">
        <v>2404</v>
      </c>
      <c r="H789" s="72" t="s">
        <v>2236</v>
      </c>
      <c r="I789" s="105">
        <v>1489000</v>
      </c>
      <c r="J789" s="75">
        <v>1488999.9999999998</v>
      </c>
      <c r="K789" s="76">
        <v>53</v>
      </c>
      <c r="L789" s="76" t="s">
        <v>2716</v>
      </c>
    </row>
    <row r="790" spans="1:12" ht="75" customHeight="1" x14ac:dyDescent="0.3">
      <c r="A790" s="70">
        <f t="shared" si="12"/>
        <v>783</v>
      </c>
      <c r="B790" s="87" t="s">
        <v>407</v>
      </c>
      <c r="C790" s="83" t="s">
        <v>2452</v>
      </c>
      <c r="D790" s="72" t="s">
        <v>1933</v>
      </c>
      <c r="E790" s="19" t="s">
        <v>2178</v>
      </c>
      <c r="F790" s="72" t="s">
        <v>2291</v>
      </c>
      <c r="G790" s="19" t="s">
        <v>2279</v>
      </c>
      <c r="H790" s="72" t="s">
        <v>2236</v>
      </c>
      <c r="I790" s="105">
        <v>1490000</v>
      </c>
      <c r="J790" s="75">
        <v>1489999.9999999998</v>
      </c>
      <c r="K790" s="76">
        <v>54</v>
      </c>
      <c r="L790" s="76" t="s">
        <v>2716</v>
      </c>
    </row>
    <row r="791" spans="1:12" ht="75" customHeight="1" x14ac:dyDescent="0.3">
      <c r="A791" s="70">
        <f t="shared" si="12"/>
        <v>784</v>
      </c>
      <c r="B791" s="87" t="s">
        <v>407</v>
      </c>
      <c r="C791" s="83" t="s">
        <v>2452</v>
      </c>
      <c r="D791" s="72" t="s">
        <v>1933</v>
      </c>
      <c r="E791" s="19" t="s">
        <v>2178</v>
      </c>
      <c r="F791" s="72" t="s">
        <v>2306</v>
      </c>
      <c r="G791" s="19" t="s">
        <v>2307</v>
      </c>
      <c r="H791" s="72" t="s">
        <v>2159</v>
      </c>
      <c r="I791" s="105">
        <v>1496500</v>
      </c>
      <c r="J791" s="75">
        <v>1496499.9999999998</v>
      </c>
      <c r="K791" s="76">
        <v>55</v>
      </c>
      <c r="L791" s="76" t="s">
        <v>2716</v>
      </c>
    </row>
    <row r="792" spans="1:12" ht="75" customHeight="1" x14ac:dyDescent="0.3">
      <c r="A792" s="70">
        <f t="shared" si="12"/>
        <v>785</v>
      </c>
      <c r="B792" s="87" t="s">
        <v>407</v>
      </c>
      <c r="C792" s="83" t="s">
        <v>2452</v>
      </c>
      <c r="D792" s="72" t="s">
        <v>1933</v>
      </c>
      <c r="E792" s="19" t="s">
        <v>2178</v>
      </c>
      <c r="F792" s="72" t="s">
        <v>2295</v>
      </c>
      <c r="G792" s="19" t="s">
        <v>2296</v>
      </c>
      <c r="H792" s="72" t="s">
        <v>2159</v>
      </c>
      <c r="I792" s="105">
        <v>1500000</v>
      </c>
      <c r="J792" s="75">
        <v>1500000</v>
      </c>
      <c r="K792" s="76">
        <v>56</v>
      </c>
      <c r="L792" s="76" t="s">
        <v>2716</v>
      </c>
    </row>
    <row r="793" spans="1:12" ht="75" customHeight="1" x14ac:dyDescent="0.3">
      <c r="A793" s="70">
        <f t="shared" si="12"/>
        <v>786</v>
      </c>
      <c r="B793" s="87" t="s">
        <v>407</v>
      </c>
      <c r="C793" s="83" t="s">
        <v>2452</v>
      </c>
      <c r="D793" s="72" t="s">
        <v>1933</v>
      </c>
      <c r="E793" s="19" t="s">
        <v>2178</v>
      </c>
      <c r="F793" s="72" t="s">
        <v>2291</v>
      </c>
      <c r="G793" s="19" t="s">
        <v>2279</v>
      </c>
      <c r="H793" s="72" t="s">
        <v>2195</v>
      </c>
      <c r="I793" s="105">
        <v>1502300</v>
      </c>
      <c r="J793" s="75">
        <v>1502300</v>
      </c>
      <c r="K793" s="76">
        <v>57</v>
      </c>
      <c r="L793" s="76" t="s">
        <v>2716</v>
      </c>
    </row>
    <row r="794" spans="1:12" ht="75" customHeight="1" x14ac:dyDescent="0.3">
      <c r="A794" s="70">
        <f t="shared" si="12"/>
        <v>787</v>
      </c>
      <c r="B794" s="87" t="s">
        <v>407</v>
      </c>
      <c r="C794" s="83" t="s">
        <v>2452</v>
      </c>
      <c r="D794" s="72" t="s">
        <v>1930</v>
      </c>
      <c r="E794" s="19" t="s">
        <v>2178</v>
      </c>
      <c r="F794" s="19" t="s">
        <v>2446</v>
      </c>
      <c r="G794" s="19" t="s">
        <v>2285</v>
      </c>
      <c r="H794" s="72" t="s">
        <v>2169</v>
      </c>
      <c r="I794" s="105">
        <v>1510000</v>
      </c>
      <c r="J794" s="75">
        <v>1510000</v>
      </c>
      <c r="K794" s="76">
        <v>58</v>
      </c>
      <c r="L794" s="76" t="s">
        <v>2716</v>
      </c>
    </row>
    <row r="795" spans="1:12" ht="75" customHeight="1" x14ac:dyDescent="0.3">
      <c r="A795" s="70">
        <f t="shared" si="12"/>
        <v>788</v>
      </c>
      <c r="B795" s="87" t="s">
        <v>407</v>
      </c>
      <c r="C795" s="83" t="s">
        <v>2452</v>
      </c>
      <c r="D795" s="72" t="s">
        <v>1930</v>
      </c>
      <c r="E795" s="19" t="s">
        <v>2178</v>
      </c>
      <c r="F795" s="19" t="s">
        <v>2447</v>
      </c>
      <c r="G795" s="19" t="s">
        <v>2289</v>
      </c>
      <c r="H795" s="72" t="s">
        <v>2192</v>
      </c>
      <c r="I795" s="105">
        <v>1515000</v>
      </c>
      <c r="J795" s="75">
        <v>1514999.9999999998</v>
      </c>
      <c r="K795" s="76">
        <v>59</v>
      </c>
      <c r="L795" s="76" t="s">
        <v>2716</v>
      </c>
    </row>
    <row r="796" spans="1:12" ht="75" customHeight="1" x14ac:dyDescent="0.3">
      <c r="A796" s="70">
        <f t="shared" si="12"/>
        <v>789</v>
      </c>
      <c r="B796" s="87" t="s">
        <v>407</v>
      </c>
      <c r="C796" s="83" t="s">
        <v>2452</v>
      </c>
      <c r="D796" s="72" t="s">
        <v>1930</v>
      </c>
      <c r="E796" s="19" t="s">
        <v>2178</v>
      </c>
      <c r="F796" s="19" t="s">
        <v>2448</v>
      </c>
      <c r="G796" s="19" t="s">
        <v>2292</v>
      </c>
      <c r="H796" s="72" t="s">
        <v>2169</v>
      </c>
      <c r="I796" s="105">
        <v>1530000</v>
      </c>
      <c r="J796" s="75">
        <v>1529999.9999999998</v>
      </c>
      <c r="K796" s="76">
        <v>60</v>
      </c>
      <c r="L796" s="76" t="s">
        <v>2716</v>
      </c>
    </row>
    <row r="797" spans="1:12" ht="75" customHeight="1" x14ac:dyDescent="0.3">
      <c r="A797" s="70">
        <f t="shared" si="12"/>
        <v>790</v>
      </c>
      <c r="B797" s="87" t="s">
        <v>407</v>
      </c>
      <c r="C797" s="83" t="s">
        <v>2452</v>
      </c>
      <c r="D797" s="72" t="s">
        <v>1930</v>
      </c>
      <c r="E797" s="19" t="s">
        <v>2178</v>
      </c>
      <c r="F797" s="19" t="s">
        <v>2308</v>
      </c>
      <c r="G797" s="19" t="s">
        <v>2309</v>
      </c>
      <c r="H797" s="72" t="s">
        <v>2159</v>
      </c>
      <c r="I797" s="105">
        <v>1550000</v>
      </c>
      <c r="J797" s="75">
        <v>1549999.9999999998</v>
      </c>
      <c r="K797" s="76">
        <v>61</v>
      </c>
      <c r="L797" s="76" t="s">
        <v>2716</v>
      </c>
    </row>
    <row r="798" spans="1:12" ht="75" customHeight="1" x14ac:dyDescent="0.3">
      <c r="A798" s="70">
        <f t="shared" si="12"/>
        <v>791</v>
      </c>
      <c r="B798" s="87" t="s">
        <v>407</v>
      </c>
      <c r="C798" s="83" t="s">
        <v>2452</v>
      </c>
      <c r="D798" s="72" t="s">
        <v>1930</v>
      </c>
      <c r="E798" s="19" t="s">
        <v>2178</v>
      </c>
      <c r="F798" s="19" t="s">
        <v>2310</v>
      </c>
      <c r="G798" s="19" t="s">
        <v>2311</v>
      </c>
      <c r="H798" s="72" t="s">
        <v>2192</v>
      </c>
      <c r="I798" s="105">
        <v>1557000</v>
      </c>
      <c r="J798" s="75">
        <v>1556999.9999999998</v>
      </c>
      <c r="K798" s="76">
        <v>62</v>
      </c>
      <c r="L798" s="76" t="s">
        <v>2716</v>
      </c>
    </row>
    <row r="799" spans="1:12" ht="75" customHeight="1" x14ac:dyDescent="0.3">
      <c r="A799" s="70">
        <f t="shared" si="12"/>
        <v>792</v>
      </c>
      <c r="B799" s="87" t="s">
        <v>407</v>
      </c>
      <c r="C799" s="83" t="s">
        <v>2452</v>
      </c>
      <c r="D799" s="72" t="s">
        <v>1933</v>
      </c>
      <c r="E799" s="19" t="s">
        <v>2178</v>
      </c>
      <c r="F799" s="72" t="s">
        <v>2447</v>
      </c>
      <c r="G799" s="19" t="s">
        <v>2289</v>
      </c>
      <c r="H799" s="72" t="s">
        <v>2195</v>
      </c>
      <c r="I799" s="105">
        <v>1565000</v>
      </c>
      <c r="J799" s="75">
        <v>1565000</v>
      </c>
      <c r="K799" s="76">
        <v>63</v>
      </c>
      <c r="L799" s="76" t="s">
        <v>2716</v>
      </c>
    </row>
    <row r="800" spans="1:12" ht="75" customHeight="1" x14ac:dyDescent="0.3">
      <c r="A800" s="70">
        <f t="shared" si="12"/>
        <v>793</v>
      </c>
      <c r="B800" s="87" t="s">
        <v>407</v>
      </c>
      <c r="C800" s="83" t="s">
        <v>2452</v>
      </c>
      <c r="D800" s="72" t="s">
        <v>1933</v>
      </c>
      <c r="E800" s="19" t="s">
        <v>2178</v>
      </c>
      <c r="F800" s="72" t="s">
        <v>2448</v>
      </c>
      <c r="G800" s="19" t="s">
        <v>2292</v>
      </c>
      <c r="H800" s="72" t="s">
        <v>2159</v>
      </c>
      <c r="I800" s="105">
        <v>1580000</v>
      </c>
      <c r="J800" s="75">
        <v>1579999.9999999998</v>
      </c>
      <c r="K800" s="76">
        <v>64</v>
      </c>
      <c r="L800" s="76" t="s">
        <v>2716</v>
      </c>
    </row>
    <row r="801" spans="1:12" ht="75" customHeight="1" x14ac:dyDescent="0.3">
      <c r="A801" s="70">
        <f t="shared" si="12"/>
        <v>794</v>
      </c>
      <c r="B801" s="87" t="s">
        <v>407</v>
      </c>
      <c r="C801" s="83" t="s">
        <v>2452</v>
      </c>
      <c r="D801" s="106" t="s">
        <v>1576</v>
      </c>
      <c r="E801" s="19" t="s">
        <v>2252</v>
      </c>
      <c r="F801" s="19" t="s">
        <v>2451</v>
      </c>
      <c r="G801" s="19" t="s">
        <v>2451</v>
      </c>
      <c r="H801" s="72" t="s">
        <v>2213</v>
      </c>
      <c r="I801" s="105">
        <f>(1016055+328500+2500+8500+2150+2800+3250+1850+25000)*1.15</f>
        <v>1599195.7499999998</v>
      </c>
      <c r="J801" s="75">
        <v>1832155.0529556116</v>
      </c>
      <c r="K801" s="76">
        <v>65</v>
      </c>
      <c r="L801" s="76" t="s">
        <v>2716</v>
      </c>
    </row>
    <row r="802" spans="1:12" ht="75" customHeight="1" x14ac:dyDescent="0.3">
      <c r="A802" s="70">
        <f t="shared" si="12"/>
        <v>795</v>
      </c>
      <c r="B802" s="87" t="s">
        <v>407</v>
      </c>
      <c r="C802" s="83" t="s">
        <v>2452</v>
      </c>
      <c r="D802" s="72" t="s">
        <v>1933</v>
      </c>
      <c r="E802" s="19" t="s">
        <v>2178</v>
      </c>
      <c r="F802" s="72" t="s">
        <v>2310</v>
      </c>
      <c r="G802" s="19" t="s">
        <v>2311</v>
      </c>
      <c r="H802" s="72" t="s">
        <v>2195</v>
      </c>
      <c r="I802" s="105">
        <v>1607000</v>
      </c>
      <c r="J802" s="75">
        <v>1606999.9999999998</v>
      </c>
      <c r="K802" s="76">
        <v>66</v>
      </c>
      <c r="L802" s="76" t="s">
        <v>2716</v>
      </c>
    </row>
    <row r="803" spans="1:12" ht="75" customHeight="1" x14ac:dyDescent="0.3">
      <c r="A803" s="70">
        <f t="shared" si="12"/>
        <v>796</v>
      </c>
      <c r="B803" s="87" t="s">
        <v>407</v>
      </c>
      <c r="C803" s="83" t="s">
        <v>2452</v>
      </c>
      <c r="D803" s="72" t="s">
        <v>1930</v>
      </c>
      <c r="E803" s="19" t="s">
        <v>2178</v>
      </c>
      <c r="F803" s="19" t="s">
        <v>2449</v>
      </c>
      <c r="G803" s="19" t="s">
        <v>2299</v>
      </c>
      <c r="H803" s="72" t="s">
        <v>2160</v>
      </c>
      <c r="I803" s="105">
        <v>1650000</v>
      </c>
      <c r="J803" s="75">
        <v>1649999.9999999998</v>
      </c>
      <c r="K803" s="76">
        <v>67</v>
      </c>
      <c r="L803" s="76" t="s">
        <v>2716</v>
      </c>
    </row>
    <row r="804" spans="1:12" ht="75" customHeight="1" x14ac:dyDescent="0.3">
      <c r="A804" s="70">
        <f t="shared" si="12"/>
        <v>797</v>
      </c>
      <c r="B804" s="87" t="s">
        <v>407</v>
      </c>
      <c r="C804" s="83" t="s">
        <v>2452</v>
      </c>
      <c r="D804" s="83" t="s">
        <v>656</v>
      </c>
      <c r="E804" s="19" t="s">
        <v>2178</v>
      </c>
      <c r="F804" s="19" t="s">
        <v>2282</v>
      </c>
      <c r="G804" s="19" t="s">
        <v>2283</v>
      </c>
      <c r="H804" s="72" t="s">
        <v>2182</v>
      </c>
      <c r="I804" s="105">
        <v>1834519</v>
      </c>
      <c r="J804" s="75">
        <v>1834518.9999999998</v>
      </c>
      <c r="K804" s="76">
        <v>68</v>
      </c>
      <c r="L804" s="76" t="s">
        <v>2716</v>
      </c>
    </row>
    <row r="805" spans="1:12" ht="75" customHeight="1" x14ac:dyDescent="0.3">
      <c r="A805" s="70">
        <f t="shared" si="12"/>
        <v>798</v>
      </c>
      <c r="B805" s="87" t="s">
        <v>2455</v>
      </c>
      <c r="C805" s="83" t="s">
        <v>2452</v>
      </c>
      <c r="D805" s="72" t="s">
        <v>1930</v>
      </c>
      <c r="E805" s="19" t="s">
        <v>2380</v>
      </c>
      <c r="F805" s="19" t="s">
        <v>2456</v>
      </c>
      <c r="G805" s="19" t="s">
        <v>2456</v>
      </c>
      <c r="H805" s="72" t="s">
        <v>2457</v>
      </c>
      <c r="I805" s="105">
        <v>925000</v>
      </c>
      <c r="J805" s="75">
        <v>925000</v>
      </c>
      <c r="K805" s="76">
        <v>1</v>
      </c>
      <c r="L805" s="76" t="s">
        <v>2716</v>
      </c>
    </row>
    <row r="806" spans="1:12" ht="75" customHeight="1" x14ac:dyDescent="0.3">
      <c r="A806" s="70">
        <f t="shared" si="12"/>
        <v>799</v>
      </c>
      <c r="B806" s="87" t="s">
        <v>2455</v>
      </c>
      <c r="C806" s="83" t="s">
        <v>2452</v>
      </c>
      <c r="D806" s="72" t="s">
        <v>1930</v>
      </c>
      <c r="E806" s="19" t="s">
        <v>2380</v>
      </c>
      <c r="F806" s="19" t="s">
        <v>2456</v>
      </c>
      <c r="G806" s="19" t="s">
        <v>2456</v>
      </c>
      <c r="H806" s="72" t="s">
        <v>2159</v>
      </c>
      <c r="I806" s="105">
        <v>925000</v>
      </c>
      <c r="J806" s="75">
        <v>925000</v>
      </c>
      <c r="K806" s="76">
        <v>2</v>
      </c>
      <c r="L806" s="76" t="s">
        <v>2716</v>
      </c>
    </row>
    <row r="807" spans="1:12" ht="75" customHeight="1" x14ac:dyDescent="0.3">
      <c r="A807" s="70">
        <f t="shared" si="12"/>
        <v>800</v>
      </c>
      <c r="B807" s="87" t="s">
        <v>2455</v>
      </c>
      <c r="C807" s="83" t="s">
        <v>2452</v>
      </c>
      <c r="D807" s="72" t="s">
        <v>1930</v>
      </c>
      <c r="E807" s="19" t="s">
        <v>2380</v>
      </c>
      <c r="F807" s="19" t="s">
        <v>2456</v>
      </c>
      <c r="G807" s="19" t="s">
        <v>2456</v>
      </c>
      <c r="H807" s="72" t="s">
        <v>2169</v>
      </c>
      <c r="I807" s="105">
        <v>925000</v>
      </c>
      <c r="J807" s="75">
        <v>925000</v>
      </c>
      <c r="K807" s="76">
        <v>3</v>
      </c>
      <c r="L807" s="76" t="s">
        <v>2716</v>
      </c>
    </row>
    <row r="808" spans="1:12" ht="75" customHeight="1" x14ac:dyDescent="0.3">
      <c r="A808" s="70">
        <f t="shared" si="12"/>
        <v>801</v>
      </c>
      <c r="B808" s="87" t="s">
        <v>2455</v>
      </c>
      <c r="C808" s="83" t="s">
        <v>2452</v>
      </c>
      <c r="D808" s="72" t="s">
        <v>1930</v>
      </c>
      <c r="E808" s="19" t="s">
        <v>2380</v>
      </c>
      <c r="F808" s="19" t="s">
        <v>2456</v>
      </c>
      <c r="G808" s="19" t="s">
        <v>2456</v>
      </c>
      <c r="H808" s="72" t="s">
        <v>2192</v>
      </c>
      <c r="I808" s="105">
        <v>925000</v>
      </c>
      <c r="J808" s="75">
        <v>925000</v>
      </c>
      <c r="K808" s="76">
        <v>4</v>
      </c>
      <c r="L808" s="76" t="s">
        <v>2716</v>
      </c>
    </row>
    <row r="809" spans="1:12" ht="75" customHeight="1" x14ac:dyDescent="0.3">
      <c r="A809" s="70">
        <f t="shared" si="12"/>
        <v>802</v>
      </c>
      <c r="B809" s="87" t="s">
        <v>2455</v>
      </c>
      <c r="C809" s="83" t="s">
        <v>2452</v>
      </c>
      <c r="D809" s="72" t="s">
        <v>1930</v>
      </c>
      <c r="E809" s="19" t="s">
        <v>2258</v>
      </c>
      <c r="F809" s="19" t="s">
        <v>2391</v>
      </c>
      <c r="G809" s="19" t="s">
        <v>2391</v>
      </c>
      <c r="H809" s="72" t="s">
        <v>2160</v>
      </c>
      <c r="I809" s="105">
        <v>1191472</v>
      </c>
      <c r="J809" s="75">
        <v>1254332.203343767</v>
      </c>
      <c r="K809" s="76">
        <v>5</v>
      </c>
      <c r="L809" s="76" t="s">
        <v>2716</v>
      </c>
    </row>
    <row r="810" spans="1:12" ht="75" customHeight="1" x14ac:dyDescent="0.3">
      <c r="A810" s="70">
        <f t="shared" si="12"/>
        <v>803</v>
      </c>
      <c r="B810" s="87" t="s">
        <v>407</v>
      </c>
      <c r="C810" s="83" t="s">
        <v>2452</v>
      </c>
      <c r="D810" s="72" t="s">
        <v>1933</v>
      </c>
      <c r="E810" s="19" t="s">
        <v>2258</v>
      </c>
      <c r="F810" s="72" t="s">
        <v>2391</v>
      </c>
      <c r="G810" s="19" t="s">
        <v>2391</v>
      </c>
      <c r="H810" s="72" t="s">
        <v>2169</v>
      </c>
      <c r="I810" s="105">
        <v>1241800</v>
      </c>
      <c r="J810" s="75">
        <v>1307315.4300833675</v>
      </c>
      <c r="K810" s="76">
        <v>1</v>
      </c>
      <c r="L810" s="76" t="s">
        <v>2716</v>
      </c>
    </row>
    <row r="811" spans="1:12" ht="75" customHeight="1" x14ac:dyDescent="0.3">
      <c r="A811" s="70">
        <f t="shared" si="12"/>
        <v>804</v>
      </c>
      <c r="B811" s="87" t="s">
        <v>408</v>
      </c>
      <c r="C811" s="83" t="s">
        <v>2458</v>
      </c>
      <c r="D811" s="72" t="s">
        <v>2126</v>
      </c>
      <c r="E811" s="19" t="s">
        <v>2127</v>
      </c>
      <c r="F811" s="19" t="s">
        <v>2459</v>
      </c>
      <c r="G811" s="85" t="s">
        <v>2460</v>
      </c>
      <c r="H811" s="19" t="s">
        <v>2186</v>
      </c>
      <c r="I811" s="46">
        <v>1895544.9999999998</v>
      </c>
      <c r="J811" s="75">
        <v>1895544.9999999993</v>
      </c>
      <c r="K811" s="76">
        <v>1</v>
      </c>
      <c r="L811" s="76" t="s">
        <v>2716</v>
      </c>
    </row>
    <row r="812" spans="1:12" ht="75" customHeight="1" x14ac:dyDescent="0.3">
      <c r="A812" s="70">
        <f t="shared" si="12"/>
        <v>805</v>
      </c>
      <c r="B812" s="87" t="s">
        <v>408</v>
      </c>
      <c r="C812" s="83" t="s">
        <v>2458</v>
      </c>
      <c r="D812" s="72" t="s">
        <v>2126</v>
      </c>
      <c r="E812" s="19" t="s">
        <v>2127</v>
      </c>
      <c r="F812" s="19" t="s">
        <v>2459</v>
      </c>
      <c r="G812" s="85" t="s">
        <v>2460</v>
      </c>
      <c r="H812" s="19" t="s">
        <v>2189</v>
      </c>
      <c r="I812" s="46">
        <v>1920844.9999999998</v>
      </c>
      <c r="J812" s="75">
        <v>1920844.9999999993</v>
      </c>
      <c r="K812" s="76">
        <v>2</v>
      </c>
      <c r="L812" s="76" t="s">
        <v>2716</v>
      </c>
    </row>
    <row r="813" spans="1:12" ht="75" customHeight="1" x14ac:dyDescent="0.3">
      <c r="A813" s="70">
        <f t="shared" si="12"/>
        <v>806</v>
      </c>
      <c r="B813" s="87" t="s">
        <v>408</v>
      </c>
      <c r="C813" s="83" t="s">
        <v>2458</v>
      </c>
      <c r="D813" s="72" t="s">
        <v>2126</v>
      </c>
      <c r="E813" s="19" t="s">
        <v>2127</v>
      </c>
      <c r="F813" s="19" t="s">
        <v>2459</v>
      </c>
      <c r="G813" s="85" t="s">
        <v>2460</v>
      </c>
      <c r="H813" s="19" t="s">
        <v>2131</v>
      </c>
      <c r="I813" s="46">
        <v>2037224.9999999998</v>
      </c>
      <c r="J813" s="75">
        <v>2037224.9999999993</v>
      </c>
      <c r="K813" s="76">
        <v>3</v>
      </c>
      <c r="L813" s="76" t="s">
        <v>2716</v>
      </c>
    </row>
    <row r="814" spans="1:12" ht="75" customHeight="1" x14ac:dyDescent="0.3">
      <c r="A814" s="70">
        <f t="shared" si="12"/>
        <v>807</v>
      </c>
      <c r="B814" s="87" t="s">
        <v>408</v>
      </c>
      <c r="C814" s="83" t="s">
        <v>2458</v>
      </c>
      <c r="D814" s="72" t="s">
        <v>2126</v>
      </c>
      <c r="E814" s="19" t="s">
        <v>2127</v>
      </c>
      <c r="F814" s="19" t="s">
        <v>2459</v>
      </c>
      <c r="G814" s="85" t="s">
        <v>2460</v>
      </c>
      <c r="H814" s="19" t="s">
        <v>2188</v>
      </c>
      <c r="I814" s="46">
        <v>2040026.9749999999</v>
      </c>
      <c r="J814" s="75">
        <v>2040026.9749999996</v>
      </c>
      <c r="K814" s="76">
        <v>4</v>
      </c>
      <c r="L814" s="76" t="s">
        <v>2716</v>
      </c>
    </row>
    <row r="815" spans="1:12" ht="75" customHeight="1" x14ac:dyDescent="0.3">
      <c r="A815" s="70">
        <f t="shared" si="12"/>
        <v>808</v>
      </c>
      <c r="B815" s="87" t="s">
        <v>408</v>
      </c>
      <c r="C815" s="72" t="s">
        <v>2461</v>
      </c>
      <c r="D815" s="82" t="s">
        <v>1484</v>
      </c>
      <c r="E815" s="19" t="s">
        <v>1616</v>
      </c>
      <c r="F815" s="19" t="s">
        <v>2316</v>
      </c>
      <c r="G815" s="85" t="s">
        <v>78</v>
      </c>
      <c r="H815" s="72" t="s">
        <v>2163</v>
      </c>
      <c r="I815" s="105">
        <v>2043440.75</v>
      </c>
      <c r="J815" s="75">
        <v>2120112.0475384863</v>
      </c>
      <c r="K815" s="76">
        <v>5</v>
      </c>
      <c r="L815" s="76" t="s">
        <v>2716</v>
      </c>
    </row>
    <row r="816" spans="1:12" ht="75" customHeight="1" x14ac:dyDescent="0.3">
      <c r="A816" s="70">
        <f t="shared" si="12"/>
        <v>809</v>
      </c>
      <c r="B816" s="87" t="s">
        <v>408</v>
      </c>
      <c r="C816" s="83" t="s">
        <v>2458</v>
      </c>
      <c r="D816" s="72" t="s">
        <v>2126</v>
      </c>
      <c r="E816" s="19" t="s">
        <v>2127</v>
      </c>
      <c r="F816" s="19" t="s">
        <v>2459</v>
      </c>
      <c r="G816" s="85" t="s">
        <v>2460</v>
      </c>
      <c r="H816" s="19" t="s">
        <v>2132</v>
      </c>
      <c r="I816" s="46">
        <v>2090552.3399999999</v>
      </c>
      <c r="J816" s="75">
        <v>2090552.3399999999</v>
      </c>
      <c r="K816" s="76">
        <v>6</v>
      </c>
      <c r="L816" s="76" t="s">
        <v>2716</v>
      </c>
    </row>
    <row r="817" spans="1:12" ht="75" customHeight="1" x14ac:dyDescent="0.3">
      <c r="A817" s="70">
        <f t="shared" si="12"/>
        <v>810</v>
      </c>
      <c r="B817" s="87" t="s">
        <v>408</v>
      </c>
      <c r="C817" s="83" t="s">
        <v>2458</v>
      </c>
      <c r="D817" s="72" t="s">
        <v>1930</v>
      </c>
      <c r="E817" s="19" t="s">
        <v>2178</v>
      </c>
      <c r="F817" s="19" t="s">
        <v>2313</v>
      </c>
      <c r="G817" s="19" t="s">
        <v>2314</v>
      </c>
      <c r="H817" s="72" t="s">
        <v>2160</v>
      </c>
      <c r="I817" s="105">
        <v>2100000</v>
      </c>
      <c r="J817" s="75">
        <v>2100000</v>
      </c>
      <c r="K817" s="76">
        <v>7</v>
      </c>
      <c r="L817" s="76" t="s">
        <v>2716</v>
      </c>
    </row>
    <row r="818" spans="1:12" ht="75" customHeight="1" x14ac:dyDescent="0.3">
      <c r="A818" s="70">
        <f t="shared" si="12"/>
        <v>811</v>
      </c>
      <c r="B818" s="87" t="s">
        <v>408</v>
      </c>
      <c r="C818" s="83" t="s">
        <v>2458</v>
      </c>
      <c r="D818" s="72" t="s">
        <v>1930</v>
      </c>
      <c r="E818" s="19" t="s">
        <v>2178</v>
      </c>
      <c r="F818" s="19" t="s">
        <v>2349</v>
      </c>
      <c r="G818" s="19" t="s">
        <v>2333</v>
      </c>
      <c r="H818" s="72" t="s">
        <v>2160</v>
      </c>
      <c r="I818" s="105">
        <v>2150000</v>
      </c>
      <c r="J818" s="75">
        <v>2150000</v>
      </c>
      <c r="K818" s="76">
        <v>8</v>
      </c>
      <c r="L818" s="76" t="s">
        <v>2716</v>
      </c>
    </row>
    <row r="819" spans="1:12" ht="75" customHeight="1" x14ac:dyDescent="0.3">
      <c r="A819" s="70">
        <f t="shared" si="12"/>
        <v>812</v>
      </c>
      <c r="B819" s="87" t="s">
        <v>408</v>
      </c>
      <c r="C819" s="83" t="s">
        <v>2458</v>
      </c>
      <c r="D819" s="72" t="s">
        <v>1933</v>
      </c>
      <c r="E819" s="19" t="s">
        <v>2178</v>
      </c>
      <c r="F819" s="72" t="s">
        <v>2313</v>
      </c>
      <c r="G819" s="19" t="s">
        <v>2314</v>
      </c>
      <c r="H819" s="72" t="s">
        <v>2236</v>
      </c>
      <c r="I819" s="105">
        <v>2150000</v>
      </c>
      <c r="J819" s="75">
        <v>2150000</v>
      </c>
      <c r="K819" s="76">
        <v>9</v>
      </c>
      <c r="L819" s="76" t="s">
        <v>2716</v>
      </c>
    </row>
    <row r="820" spans="1:12" ht="75" customHeight="1" x14ac:dyDescent="0.3">
      <c r="A820" s="70">
        <f t="shared" si="12"/>
        <v>813</v>
      </c>
      <c r="B820" s="87" t="s">
        <v>408</v>
      </c>
      <c r="C820" s="72" t="s">
        <v>2461</v>
      </c>
      <c r="D820" s="72" t="s">
        <v>2217</v>
      </c>
      <c r="E820" s="19" t="s">
        <v>2218</v>
      </c>
      <c r="F820" s="19" t="s">
        <v>2321</v>
      </c>
      <c r="G820" s="85" t="s">
        <v>2333</v>
      </c>
      <c r="H820" s="72" t="s">
        <v>2220</v>
      </c>
      <c r="I820" s="81">
        <v>2169475</v>
      </c>
      <c r="J820" s="75">
        <v>2382041.8849219223</v>
      </c>
      <c r="K820" s="76">
        <v>10</v>
      </c>
      <c r="L820" s="76" t="s">
        <v>2716</v>
      </c>
    </row>
    <row r="821" spans="1:12" ht="75" customHeight="1" x14ac:dyDescent="0.3">
      <c r="A821" s="70">
        <f t="shared" si="12"/>
        <v>814</v>
      </c>
      <c r="B821" s="87" t="s">
        <v>408</v>
      </c>
      <c r="C821" s="83" t="s">
        <v>2458</v>
      </c>
      <c r="D821" s="72" t="s">
        <v>1930</v>
      </c>
      <c r="E821" s="19" t="s">
        <v>2178</v>
      </c>
      <c r="F821" s="19" t="s">
        <v>2431</v>
      </c>
      <c r="G821" s="19" t="s">
        <v>2351</v>
      </c>
      <c r="H821" s="72" t="s">
        <v>2160</v>
      </c>
      <c r="I821" s="105">
        <v>2176000</v>
      </c>
      <c r="J821" s="75">
        <v>2176000</v>
      </c>
      <c r="K821" s="76">
        <v>11</v>
      </c>
      <c r="L821" s="76" t="s">
        <v>2716</v>
      </c>
    </row>
    <row r="822" spans="1:12" ht="75" customHeight="1" x14ac:dyDescent="0.3">
      <c r="A822" s="70">
        <f t="shared" si="12"/>
        <v>815</v>
      </c>
      <c r="B822" s="87" t="s">
        <v>408</v>
      </c>
      <c r="C822" s="83" t="s">
        <v>2458</v>
      </c>
      <c r="D822" s="72" t="s">
        <v>1930</v>
      </c>
      <c r="E822" s="19" t="s">
        <v>2178</v>
      </c>
      <c r="F822" s="19" t="s">
        <v>2350</v>
      </c>
      <c r="G822" s="19" t="s">
        <v>2351</v>
      </c>
      <c r="H822" s="72" t="s">
        <v>2169</v>
      </c>
      <c r="I822" s="105">
        <v>2180000</v>
      </c>
      <c r="J822" s="75">
        <v>2180000</v>
      </c>
      <c r="K822" s="76">
        <v>12</v>
      </c>
      <c r="L822" s="76" t="s">
        <v>2716</v>
      </c>
    </row>
    <row r="823" spans="1:12" ht="75" customHeight="1" x14ac:dyDescent="0.3">
      <c r="A823" s="70">
        <f t="shared" si="12"/>
        <v>816</v>
      </c>
      <c r="B823" s="87" t="s">
        <v>408</v>
      </c>
      <c r="C823" s="83" t="s">
        <v>2458</v>
      </c>
      <c r="D823" s="72" t="s">
        <v>1930</v>
      </c>
      <c r="E823" s="19" t="s">
        <v>2178</v>
      </c>
      <c r="F823" s="19" t="s">
        <v>2313</v>
      </c>
      <c r="G823" s="19" t="s">
        <v>2314</v>
      </c>
      <c r="H823" s="72" t="s">
        <v>2159</v>
      </c>
      <c r="I823" s="105">
        <v>2181000</v>
      </c>
      <c r="J823" s="75">
        <v>2181000</v>
      </c>
      <c r="K823" s="76">
        <v>13</v>
      </c>
      <c r="L823" s="76" t="s">
        <v>2716</v>
      </c>
    </row>
    <row r="824" spans="1:12" ht="75" customHeight="1" x14ac:dyDescent="0.3">
      <c r="A824" s="70">
        <f t="shared" si="12"/>
        <v>817</v>
      </c>
      <c r="B824" s="87" t="s">
        <v>408</v>
      </c>
      <c r="C824" s="83" t="s">
        <v>2458</v>
      </c>
      <c r="D824" s="72" t="s">
        <v>1930</v>
      </c>
      <c r="E824" s="19" t="s">
        <v>2178</v>
      </c>
      <c r="F824" s="19" t="s">
        <v>2313</v>
      </c>
      <c r="G824" s="19" t="s">
        <v>2314</v>
      </c>
      <c r="H824" s="72" t="s">
        <v>2192</v>
      </c>
      <c r="I824" s="105">
        <v>2185000</v>
      </c>
      <c r="J824" s="75">
        <v>2185000</v>
      </c>
      <c r="K824" s="76">
        <v>14</v>
      </c>
      <c r="L824" s="76" t="s">
        <v>2716</v>
      </c>
    </row>
    <row r="825" spans="1:12" ht="75" customHeight="1" x14ac:dyDescent="0.3">
      <c r="A825" s="70">
        <f t="shared" si="12"/>
        <v>818</v>
      </c>
      <c r="B825" s="87" t="s">
        <v>408</v>
      </c>
      <c r="C825" s="71" t="s">
        <v>2458</v>
      </c>
      <c r="D825" s="72" t="s">
        <v>2146</v>
      </c>
      <c r="E825" s="19" t="s">
        <v>1621</v>
      </c>
      <c r="F825" s="19" t="s">
        <v>2462</v>
      </c>
      <c r="G825" s="85" t="s">
        <v>2463</v>
      </c>
      <c r="H825" s="87" t="s">
        <v>2149</v>
      </c>
      <c r="I825" s="105">
        <v>2196948.5</v>
      </c>
      <c r="J825" s="75">
        <v>2279067.6685905014</v>
      </c>
      <c r="K825" s="76">
        <v>15</v>
      </c>
      <c r="L825" s="76" t="s">
        <v>2716</v>
      </c>
    </row>
    <row r="826" spans="1:12" ht="75" customHeight="1" x14ac:dyDescent="0.3">
      <c r="A826" s="70">
        <f t="shared" si="12"/>
        <v>819</v>
      </c>
      <c r="B826" s="87" t="s">
        <v>408</v>
      </c>
      <c r="C826" s="83" t="s">
        <v>2458</v>
      </c>
      <c r="D826" s="72" t="s">
        <v>1933</v>
      </c>
      <c r="E826" s="19" t="s">
        <v>2178</v>
      </c>
      <c r="F826" s="72" t="s">
        <v>2349</v>
      </c>
      <c r="G826" s="19" t="s">
        <v>2333</v>
      </c>
      <c r="H826" s="72" t="s">
        <v>2169</v>
      </c>
      <c r="I826" s="105">
        <v>2200000</v>
      </c>
      <c r="J826" s="75">
        <v>2200000</v>
      </c>
      <c r="K826" s="76">
        <v>16</v>
      </c>
      <c r="L826" s="76" t="s">
        <v>2716</v>
      </c>
    </row>
    <row r="827" spans="1:12" ht="75" customHeight="1" x14ac:dyDescent="0.3">
      <c r="A827" s="70">
        <f t="shared" si="12"/>
        <v>820</v>
      </c>
      <c r="B827" s="87" t="s">
        <v>408</v>
      </c>
      <c r="C827" s="83" t="s">
        <v>2458</v>
      </c>
      <c r="D827" s="72" t="s">
        <v>2142</v>
      </c>
      <c r="E827" s="19" t="s">
        <v>2143</v>
      </c>
      <c r="F827" s="19" t="s">
        <v>2416</v>
      </c>
      <c r="G827" s="85" t="s">
        <v>2417</v>
      </c>
      <c r="H827" s="72" t="s">
        <v>2166</v>
      </c>
      <c r="I827" s="46">
        <v>2202556.73</v>
      </c>
      <c r="J827" s="75">
        <v>2270295.6137443134</v>
      </c>
      <c r="K827" s="76">
        <v>17</v>
      </c>
      <c r="L827" s="76" t="s">
        <v>2716</v>
      </c>
    </row>
    <row r="828" spans="1:12" ht="75" customHeight="1" x14ac:dyDescent="0.3">
      <c r="A828" s="70">
        <f t="shared" si="12"/>
        <v>821</v>
      </c>
      <c r="B828" s="87" t="s">
        <v>408</v>
      </c>
      <c r="C828" s="72" t="s">
        <v>2461</v>
      </c>
      <c r="D828" s="72" t="s">
        <v>2217</v>
      </c>
      <c r="E828" s="19" t="s">
        <v>2218</v>
      </c>
      <c r="F828" s="19" t="s">
        <v>2321</v>
      </c>
      <c r="G828" s="85" t="s">
        <v>2351</v>
      </c>
      <c r="H828" s="72" t="s">
        <v>2220</v>
      </c>
      <c r="I828" s="81">
        <v>2207425</v>
      </c>
      <c r="J828" s="75">
        <v>2423710.2560867369</v>
      </c>
      <c r="K828" s="76">
        <v>18</v>
      </c>
      <c r="L828" s="76" t="s">
        <v>2716</v>
      </c>
    </row>
    <row r="829" spans="1:12" ht="75" customHeight="1" x14ac:dyDescent="0.3">
      <c r="A829" s="70">
        <f t="shared" si="12"/>
        <v>822</v>
      </c>
      <c r="B829" s="87" t="s">
        <v>408</v>
      </c>
      <c r="C829" s="83" t="s">
        <v>2458</v>
      </c>
      <c r="D829" s="72" t="s">
        <v>1930</v>
      </c>
      <c r="E829" s="19" t="s">
        <v>2178</v>
      </c>
      <c r="F829" s="19" t="s">
        <v>2431</v>
      </c>
      <c r="G829" s="19" t="s">
        <v>2351</v>
      </c>
      <c r="H829" s="72" t="s">
        <v>2159</v>
      </c>
      <c r="I829" s="105">
        <v>2210000</v>
      </c>
      <c r="J829" s="75">
        <v>2210000</v>
      </c>
      <c r="K829" s="76">
        <v>19</v>
      </c>
      <c r="L829" s="76" t="s">
        <v>2716</v>
      </c>
    </row>
    <row r="830" spans="1:12" ht="75" customHeight="1" x14ac:dyDescent="0.3">
      <c r="A830" s="70">
        <f t="shared" si="12"/>
        <v>823</v>
      </c>
      <c r="B830" s="87" t="s">
        <v>408</v>
      </c>
      <c r="C830" s="83" t="s">
        <v>2458</v>
      </c>
      <c r="D830" s="72" t="s">
        <v>1930</v>
      </c>
      <c r="E830" s="19" t="s">
        <v>2178</v>
      </c>
      <c r="F830" s="19" t="s">
        <v>2431</v>
      </c>
      <c r="G830" s="19" t="s">
        <v>2351</v>
      </c>
      <c r="H830" s="72" t="s">
        <v>2192</v>
      </c>
      <c r="I830" s="105">
        <v>2216000</v>
      </c>
      <c r="J830" s="75">
        <v>2215999.9999999995</v>
      </c>
      <c r="K830" s="76">
        <v>20</v>
      </c>
      <c r="L830" s="76" t="s">
        <v>2716</v>
      </c>
    </row>
    <row r="831" spans="1:12" ht="75" customHeight="1" x14ac:dyDescent="0.3">
      <c r="A831" s="70">
        <f t="shared" si="12"/>
        <v>824</v>
      </c>
      <c r="B831" s="87" t="s">
        <v>408</v>
      </c>
      <c r="C831" s="83" t="s">
        <v>2458</v>
      </c>
      <c r="D831" s="72" t="s">
        <v>1930</v>
      </c>
      <c r="E831" s="19" t="s">
        <v>2178</v>
      </c>
      <c r="F831" s="19" t="s">
        <v>2352</v>
      </c>
      <c r="G831" s="19" t="s">
        <v>2353</v>
      </c>
      <c r="H831" s="72" t="s">
        <v>2192</v>
      </c>
      <c r="I831" s="105">
        <v>2220000</v>
      </c>
      <c r="J831" s="75">
        <v>2219999.9999999995</v>
      </c>
      <c r="K831" s="76">
        <v>21</v>
      </c>
      <c r="L831" s="76" t="s">
        <v>2716</v>
      </c>
    </row>
    <row r="832" spans="1:12" ht="75" customHeight="1" x14ac:dyDescent="0.3">
      <c r="A832" s="70">
        <f t="shared" si="12"/>
        <v>825</v>
      </c>
      <c r="B832" s="87" t="s">
        <v>408</v>
      </c>
      <c r="C832" s="83" t="s">
        <v>2458</v>
      </c>
      <c r="D832" s="72" t="s">
        <v>2142</v>
      </c>
      <c r="E832" s="19" t="s">
        <v>2143</v>
      </c>
      <c r="F832" s="19" t="s">
        <v>2418</v>
      </c>
      <c r="G832" s="85" t="s">
        <v>2419</v>
      </c>
      <c r="H832" s="72" t="s">
        <v>2166</v>
      </c>
      <c r="I832" s="46">
        <v>2223135.84</v>
      </c>
      <c r="J832" s="75">
        <v>2291507.6272790395</v>
      </c>
      <c r="K832" s="76">
        <v>22</v>
      </c>
      <c r="L832" s="76" t="s">
        <v>2716</v>
      </c>
    </row>
    <row r="833" spans="1:12" ht="75" customHeight="1" x14ac:dyDescent="0.3">
      <c r="A833" s="70">
        <f t="shared" si="12"/>
        <v>826</v>
      </c>
      <c r="B833" s="87" t="s">
        <v>408</v>
      </c>
      <c r="C833" s="83" t="s">
        <v>2458</v>
      </c>
      <c r="D833" s="72" t="s">
        <v>1933</v>
      </c>
      <c r="E833" s="19" t="s">
        <v>2178</v>
      </c>
      <c r="F833" s="72" t="s">
        <v>2350</v>
      </c>
      <c r="G833" s="19" t="s">
        <v>2351</v>
      </c>
      <c r="H833" s="72" t="s">
        <v>2195</v>
      </c>
      <c r="I833" s="105">
        <v>2230000</v>
      </c>
      <c r="J833" s="75">
        <v>2230000</v>
      </c>
      <c r="K833" s="76">
        <v>23</v>
      </c>
      <c r="L833" s="76" t="s">
        <v>2716</v>
      </c>
    </row>
    <row r="834" spans="1:12" ht="75" customHeight="1" x14ac:dyDescent="0.3">
      <c r="A834" s="70">
        <f t="shared" si="12"/>
        <v>827</v>
      </c>
      <c r="B834" s="87" t="s">
        <v>408</v>
      </c>
      <c r="C834" s="83" t="s">
        <v>2458</v>
      </c>
      <c r="D834" s="72" t="s">
        <v>1933</v>
      </c>
      <c r="E834" s="19" t="s">
        <v>2178</v>
      </c>
      <c r="F834" s="72" t="s">
        <v>2313</v>
      </c>
      <c r="G834" s="19" t="s">
        <v>2314</v>
      </c>
      <c r="H834" s="72" t="s">
        <v>2195</v>
      </c>
      <c r="I834" s="105">
        <v>2231000</v>
      </c>
      <c r="J834" s="75">
        <v>2231000</v>
      </c>
      <c r="K834" s="76">
        <v>24</v>
      </c>
      <c r="L834" s="76" t="s">
        <v>2716</v>
      </c>
    </row>
    <row r="835" spans="1:12" ht="75" customHeight="1" x14ac:dyDescent="0.3">
      <c r="A835" s="70">
        <f t="shared" si="12"/>
        <v>828</v>
      </c>
      <c r="B835" s="87" t="s">
        <v>408</v>
      </c>
      <c r="C835" s="83" t="s">
        <v>2458</v>
      </c>
      <c r="D835" s="72" t="s">
        <v>2126</v>
      </c>
      <c r="E835" s="19" t="s">
        <v>2318</v>
      </c>
      <c r="F835" s="19" t="s">
        <v>2319</v>
      </c>
      <c r="G835" s="85" t="s">
        <v>2464</v>
      </c>
      <c r="H835" s="19" t="s">
        <v>2186</v>
      </c>
      <c r="I835" s="46">
        <v>2248595</v>
      </c>
      <c r="J835" s="75">
        <v>2248595</v>
      </c>
      <c r="K835" s="76">
        <v>25</v>
      </c>
      <c r="L835" s="76" t="s">
        <v>2716</v>
      </c>
    </row>
    <row r="836" spans="1:12" ht="75" customHeight="1" x14ac:dyDescent="0.3">
      <c r="A836" s="70">
        <f t="shared" si="12"/>
        <v>829</v>
      </c>
      <c r="B836" s="87" t="s">
        <v>408</v>
      </c>
      <c r="C836" s="83" t="s">
        <v>2458</v>
      </c>
      <c r="D836" s="72" t="s">
        <v>1930</v>
      </c>
      <c r="E836" s="19" t="s">
        <v>2178</v>
      </c>
      <c r="F836" s="19" t="s">
        <v>2431</v>
      </c>
      <c r="G836" s="19" t="s">
        <v>2351</v>
      </c>
      <c r="H836" s="72" t="s">
        <v>2216</v>
      </c>
      <c r="I836" s="105">
        <v>2250000</v>
      </c>
      <c r="J836" s="75">
        <v>2250000</v>
      </c>
      <c r="K836" s="76">
        <v>26</v>
      </c>
      <c r="L836" s="76" t="s">
        <v>2716</v>
      </c>
    </row>
    <row r="837" spans="1:12" ht="75" customHeight="1" x14ac:dyDescent="0.3">
      <c r="A837" s="70">
        <f t="shared" si="12"/>
        <v>830</v>
      </c>
      <c r="B837" s="87" t="s">
        <v>408</v>
      </c>
      <c r="C837" s="83" t="s">
        <v>2458</v>
      </c>
      <c r="D837" s="72" t="s">
        <v>1933</v>
      </c>
      <c r="E837" s="19" t="s">
        <v>2178</v>
      </c>
      <c r="F837" s="72" t="s">
        <v>2431</v>
      </c>
      <c r="G837" s="19" t="s">
        <v>2351</v>
      </c>
      <c r="H837" s="72" t="s">
        <v>2236</v>
      </c>
      <c r="I837" s="105">
        <v>2260000</v>
      </c>
      <c r="J837" s="75">
        <v>2260000</v>
      </c>
      <c r="K837" s="76">
        <v>27</v>
      </c>
      <c r="L837" s="76" t="s">
        <v>2716</v>
      </c>
    </row>
    <row r="838" spans="1:12" ht="75" customHeight="1" x14ac:dyDescent="0.3">
      <c r="A838" s="70">
        <f t="shared" si="12"/>
        <v>831</v>
      </c>
      <c r="B838" s="87" t="s">
        <v>408</v>
      </c>
      <c r="C838" s="83" t="s">
        <v>2458</v>
      </c>
      <c r="D838" s="72" t="s">
        <v>1933</v>
      </c>
      <c r="E838" s="19" t="s">
        <v>2178</v>
      </c>
      <c r="F838" s="72" t="s">
        <v>2352</v>
      </c>
      <c r="G838" s="19" t="s">
        <v>2353</v>
      </c>
      <c r="H838" s="72" t="s">
        <v>2195</v>
      </c>
      <c r="I838" s="105">
        <v>2270000</v>
      </c>
      <c r="J838" s="75">
        <v>2269999.9999999995</v>
      </c>
      <c r="K838" s="76">
        <v>28</v>
      </c>
      <c r="L838" s="76" t="s">
        <v>2716</v>
      </c>
    </row>
    <row r="839" spans="1:12" ht="75" customHeight="1" x14ac:dyDescent="0.3">
      <c r="A839" s="70">
        <f t="shared" si="12"/>
        <v>832</v>
      </c>
      <c r="B839" s="87" t="s">
        <v>408</v>
      </c>
      <c r="C839" s="83" t="s">
        <v>2458</v>
      </c>
      <c r="D839" s="72" t="s">
        <v>2126</v>
      </c>
      <c r="E839" s="19" t="s">
        <v>2318</v>
      </c>
      <c r="F839" s="19" t="s">
        <v>2319</v>
      </c>
      <c r="G839" s="85" t="s">
        <v>2464</v>
      </c>
      <c r="H839" s="19" t="s">
        <v>2189</v>
      </c>
      <c r="I839" s="46">
        <v>2273895</v>
      </c>
      <c r="J839" s="75">
        <v>2273895</v>
      </c>
      <c r="K839" s="76">
        <v>29</v>
      </c>
      <c r="L839" s="76" t="s">
        <v>2716</v>
      </c>
    </row>
    <row r="840" spans="1:12" ht="75" customHeight="1" x14ac:dyDescent="0.3">
      <c r="A840" s="70">
        <f t="shared" si="12"/>
        <v>833</v>
      </c>
      <c r="B840" s="87" t="s">
        <v>408</v>
      </c>
      <c r="C840" s="72" t="s">
        <v>2461</v>
      </c>
      <c r="D840" s="82" t="s">
        <v>1484</v>
      </c>
      <c r="E840" s="19" t="s">
        <v>2371</v>
      </c>
      <c r="F840" s="19" t="s">
        <v>2421</v>
      </c>
      <c r="G840" s="85" t="s">
        <v>78</v>
      </c>
      <c r="H840" s="72" t="s">
        <v>2163</v>
      </c>
      <c r="I840" s="105">
        <v>2283681.3275000001</v>
      </c>
      <c r="J840" s="75">
        <v>2598720.0307263611</v>
      </c>
      <c r="K840" s="76">
        <v>30</v>
      </c>
      <c r="L840" s="76" t="s">
        <v>2716</v>
      </c>
    </row>
    <row r="841" spans="1:12" ht="75" customHeight="1" x14ac:dyDescent="0.3">
      <c r="A841" s="70">
        <f t="shared" ref="A841:A904" si="13">ROW(A834)</f>
        <v>834</v>
      </c>
      <c r="B841" s="87" t="s">
        <v>408</v>
      </c>
      <c r="C841" s="83" t="s">
        <v>2458</v>
      </c>
      <c r="D841" s="72" t="s">
        <v>1930</v>
      </c>
      <c r="E841" s="19" t="s">
        <v>2178</v>
      </c>
      <c r="F841" s="19" t="s">
        <v>2354</v>
      </c>
      <c r="G841" s="19" t="s">
        <v>2355</v>
      </c>
      <c r="H841" s="72" t="s">
        <v>2160</v>
      </c>
      <c r="I841" s="105">
        <v>2294000</v>
      </c>
      <c r="J841" s="75">
        <v>2293999.9999999995</v>
      </c>
      <c r="K841" s="76">
        <v>31</v>
      </c>
      <c r="L841" s="76" t="s">
        <v>2716</v>
      </c>
    </row>
    <row r="842" spans="1:12" ht="75" customHeight="1" x14ac:dyDescent="0.3">
      <c r="A842" s="70">
        <f t="shared" si="13"/>
        <v>835</v>
      </c>
      <c r="B842" s="87" t="s">
        <v>408</v>
      </c>
      <c r="C842" s="83" t="s">
        <v>2458</v>
      </c>
      <c r="D842" s="72" t="s">
        <v>2177</v>
      </c>
      <c r="E842" s="19" t="s">
        <v>2178</v>
      </c>
      <c r="F842" s="19" t="s">
        <v>2465</v>
      </c>
      <c r="G842" s="19" t="s">
        <v>2333</v>
      </c>
      <c r="H842" s="72" t="s">
        <v>2216</v>
      </c>
      <c r="I842" s="105">
        <v>2339860.9</v>
      </c>
      <c r="J842" s="75">
        <v>2397866.1059682742</v>
      </c>
      <c r="K842" s="76">
        <v>32</v>
      </c>
      <c r="L842" s="76" t="s">
        <v>2716</v>
      </c>
    </row>
    <row r="843" spans="1:12" ht="75" customHeight="1" x14ac:dyDescent="0.3">
      <c r="A843" s="70">
        <f t="shared" si="13"/>
        <v>836</v>
      </c>
      <c r="B843" s="87" t="s">
        <v>408</v>
      </c>
      <c r="C843" s="83" t="s">
        <v>2458</v>
      </c>
      <c r="D843" s="72" t="s">
        <v>1930</v>
      </c>
      <c r="E843" s="19" t="s">
        <v>2178</v>
      </c>
      <c r="F843" s="19" t="s">
        <v>2341</v>
      </c>
      <c r="G843" s="19" t="s">
        <v>2340</v>
      </c>
      <c r="H843" s="72" t="s">
        <v>2159</v>
      </c>
      <c r="I843" s="105">
        <v>2350000</v>
      </c>
      <c r="J843" s="75">
        <v>2350000</v>
      </c>
      <c r="K843" s="76">
        <v>33</v>
      </c>
      <c r="L843" s="76" t="s">
        <v>2716</v>
      </c>
    </row>
    <row r="844" spans="1:12" ht="75" customHeight="1" x14ac:dyDescent="0.3">
      <c r="A844" s="70">
        <f t="shared" si="13"/>
        <v>837</v>
      </c>
      <c r="B844" s="87" t="s">
        <v>408</v>
      </c>
      <c r="C844" s="83" t="s">
        <v>2458</v>
      </c>
      <c r="D844" s="72" t="s">
        <v>1930</v>
      </c>
      <c r="E844" s="19" t="s">
        <v>2178</v>
      </c>
      <c r="F844" s="19" t="s">
        <v>2313</v>
      </c>
      <c r="G844" s="19" t="s">
        <v>2314</v>
      </c>
      <c r="H844" s="72" t="s">
        <v>2216</v>
      </c>
      <c r="I844" s="105">
        <v>2350000</v>
      </c>
      <c r="J844" s="75">
        <v>2350000</v>
      </c>
      <c r="K844" s="76">
        <v>34</v>
      </c>
      <c r="L844" s="76" t="s">
        <v>2716</v>
      </c>
    </row>
    <row r="845" spans="1:12" ht="75" customHeight="1" x14ac:dyDescent="0.3">
      <c r="A845" s="70">
        <f t="shared" si="13"/>
        <v>838</v>
      </c>
      <c r="B845" s="87" t="s">
        <v>408</v>
      </c>
      <c r="C845" s="83" t="s">
        <v>2458</v>
      </c>
      <c r="D845" s="72" t="s">
        <v>1930</v>
      </c>
      <c r="E845" s="19" t="s">
        <v>2178</v>
      </c>
      <c r="F845" s="19" t="s">
        <v>2356</v>
      </c>
      <c r="G845" s="19" t="s">
        <v>2357</v>
      </c>
      <c r="H845" s="72" t="s">
        <v>2169</v>
      </c>
      <c r="I845" s="105">
        <v>2350300</v>
      </c>
      <c r="J845" s="75">
        <v>2350300</v>
      </c>
      <c r="K845" s="76">
        <v>35</v>
      </c>
      <c r="L845" s="76" t="s">
        <v>2716</v>
      </c>
    </row>
    <row r="846" spans="1:12" ht="75" customHeight="1" x14ac:dyDescent="0.3">
      <c r="A846" s="70">
        <f t="shared" si="13"/>
        <v>839</v>
      </c>
      <c r="B846" s="87" t="s">
        <v>408</v>
      </c>
      <c r="C846" s="83" t="s">
        <v>2458</v>
      </c>
      <c r="D846" s="72" t="s">
        <v>1933</v>
      </c>
      <c r="E846" s="19" t="s">
        <v>2178</v>
      </c>
      <c r="F846" s="72" t="s">
        <v>2313</v>
      </c>
      <c r="G846" s="19" t="s">
        <v>2314</v>
      </c>
      <c r="H846" s="72" t="s">
        <v>2159</v>
      </c>
      <c r="I846" s="105">
        <v>2350889</v>
      </c>
      <c r="J846" s="75">
        <v>2350889</v>
      </c>
      <c r="K846" s="76">
        <v>36</v>
      </c>
      <c r="L846" s="76" t="s">
        <v>2716</v>
      </c>
    </row>
    <row r="847" spans="1:12" ht="75" customHeight="1" x14ac:dyDescent="0.3">
      <c r="A847" s="70">
        <f t="shared" si="13"/>
        <v>840</v>
      </c>
      <c r="B847" s="87" t="s">
        <v>408</v>
      </c>
      <c r="C847" s="72" t="s">
        <v>2461</v>
      </c>
      <c r="D847" s="72" t="s">
        <v>2217</v>
      </c>
      <c r="E847" s="19" t="s">
        <v>2218</v>
      </c>
      <c r="F847" s="19" t="s">
        <v>2325</v>
      </c>
      <c r="G847" s="85" t="s">
        <v>2340</v>
      </c>
      <c r="H847" s="72" t="s">
        <v>2220</v>
      </c>
      <c r="I847" s="81">
        <v>2359225</v>
      </c>
      <c r="J847" s="75">
        <v>2590383.7407459971</v>
      </c>
      <c r="K847" s="76">
        <v>37</v>
      </c>
      <c r="L847" s="76" t="s">
        <v>2716</v>
      </c>
    </row>
    <row r="848" spans="1:12" ht="75" customHeight="1" x14ac:dyDescent="0.3">
      <c r="A848" s="70">
        <f t="shared" si="13"/>
        <v>841</v>
      </c>
      <c r="B848" s="87" t="s">
        <v>408</v>
      </c>
      <c r="C848" s="72" t="s">
        <v>2461</v>
      </c>
      <c r="D848" s="72" t="s">
        <v>2217</v>
      </c>
      <c r="E848" s="19" t="s">
        <v>2218</v>
      </c>
      <c r="F848" s="19" t="s">
        <v>2325</v>
      </c>
      <c r="G848" s="85" t="s">
        <v>2357</v>
      </c>
      <c r="H848" s="72" t="s">
        <v>2220</v>
      </c>
      <c r="I848" s="81">
        <v>2384525</v>
      </c>
      <c r="J848" s="75">
        <v>2618162.6548558739</v>
      </c>
      <c r="K848" s="76">
        <v>38</v>
      </c>
      <c r="L848" s="76" t="s">
        <v>2716</v>
      </c>
    </row>
    <row r="849" spans="1:12" ht="75" customHeight="1" x14ac:dyDescent="0.3">
      <c r="A849" s="70">
        <f t="shared" si="13"/>
        <v>842</v>
      </c>
      <c r="B849" s="87" t="s">
        <v>408</v>
      </c>
      <c r="C849" s="83" t="s">
        <v>2458</v>
      </c>
      <c r="D849" s="72" t="s">
        <v>2126</v>
      </c>
      <c r="E849" s="19" t="s">
        <v>2318</v>
      </c>
      <c r="F849" s="19" t="s">
        <v>2319</v>
      </c>
      <c r="G849" s="85" t="s">
        <v>2464</v>
      </c>
      <c r="H849" s="19" t="s">
        <v>2131</v>
      </c>
      <c r="I849" s="46">
        <v>2390275</v>
      </c>
      <c r="J849" s="75">
        <v>2390275</v>
      </c>
      <c r="K849" s="76">
        <v>39</v>
      </c>
      <c r="L849" s="76" t="s">
        <v>2716</v>
      </c>
    </row>
    <row r="850" spans="1:12" ht="75" customHeight="1" x14ac:dyDescent="0.3">
      <c r="A850" s="70">
        <f t="shared" si="13"/>
        <v>843</v>
      </c>
      <c r="B850" s="87" t="s">
        <v>408</v>
      </c>
      <c r="C850" s="83" t="s">
        <v>2458</v>
      </c>
      <c r="D850" s="72" t="s">
        <v>2126</v>
      </c>
      <c r="E850" s="19" t="s">
        <v>2318</v>
      </c>
      <c r="F850" s="19" t="s">
        <v>2319</v>
      </c>
      <c r="G850" s="85" t="s">
        <v>2464</v>
      </c>
      <c r="H850" s="19" t="s">
        <v>2188</v>
      </c>
      <c r="I850" s="46">
        <v>2393076.9749999996</v>
      </c>
      <c r="J850" s="75">
        <v>2393076.9749999996</v>
      </c>
      <c r="K850" s="76">
        <v>40</v>
      </c>
      <c r="L850" s="76" t="s">
        <v>2716</v>
      </c>
    </row>
    <row r="851" spans="1:12" ht="75" customHeight="1" x14ac:dyDescent="0.3">
      <c r="A851" s="70">
        <f t="shared" si="13"/>
        <v>844</v>
      </c>
      <c r="B851" s="87" t="s">
        <v>408</v>
      </c>
      <c r="C851" s="83" t="s">
        <v>2458</v>
      </c>
      <c r="D851" s="72" t="s">
        <v>1933</v>
      </c>
      <c r="E851" s="19" t="s">
        <v>2178</v>
      </c>
      <c r="F851" s="72" t="s">
        <v>2338</v>
      </c>
      <c r="G851" s="19" t="s">
        <v>2339</v>
      </c>
      <c r="H851" s="72" t="s">
        <v>2192</v>
      </c>
      <c r="I851" s="105">
        <v>2400000</v>
      </c>
      <c r="J851" s="75">
        <v>2399999.9999999995</v>
      </c>
      <c r="K851" s="76">
        <v>41</v>
      </c>
      <c r="L851" s="76" t="s">
        <v>2716</v>
      </c>
    </row>
    <row r="852" spans="1:12" ht="75" customHeight="1" x14ac:dyDescent="0.3">
      <c r="A852" s="70">
        <f t="shared" si="13"/>
        <v>845</v>
      </c>
      <c r="B852" s="87" t="s">
        <v>408</v>
      </c>
      <c r="C852" s="83" t="s">
        <v>2458</v>
      </c>
      <c r="D852" s="72" t="s">
        <v>1933</v>
      </c>
      <c r="E852" s="19" t="s">
        <v>2178</v>
      </c>
      <c r="F852" s="72" t="s">
        <v>2341</v>
      </c>
      <c r="G852" s="19" t="s">
        <v>2340</v>
      </c>
      <c r="H852" s="72" t="s">
        <v>2192</v>
      </c>
      <c r="I852" s="105">
        <v>2400000</v>
      </c>
      <c r="J852" s="75">
        <v>2399999.9999999995</v>
      </c>
      <c r="K852" s="76">
        <v>42</v>
      </c>
      <c r="L852" s="76" t="s">
        <v>2716</v>
      </c>
    </row>
    <row r="853" spans="1:12" ht="75" customHeight="1" x14ac:dyDescent="0.3">
      <c r="A853" s="70">
        <f t="shared" si="13"/>
        <v>846</v>
      </c>
      <c r="B853" s="87" t="s">
        <v>408</v>
      </c>
      <c r="C853" s="83" t="s">
        <v>2458</v>
      </c>
      <c r="D853" s="72" t="s">
        <v>1933</v>
      </c>
      <c r="E853" s="19" t="s">
        <v>2178</v>
      </c>
      <c r="F853" s="72" t="s">
        <v>2356</v>
      </c>
      <c r="G853" s="19" t="s">
        <v>2357</v>
      </c>
      <c r="H853" s="72" t="s">
        <v>2236</v>
      </c>
      <c r="I853" s="105">
        <v>2400300</v>
      </c>
      <c r="J853" s="75">
        <v>2400300</v>
      </c>
      <c r="K853" s="76">
        <v>43</v>
      </c>
      <c r="L853" s="76" t="s">
        <v>2716</v>
      </c>
    </row>
    <row r="854" spans="1:12" ht="75" customHeight="1" x14ac:dyDescent="0.3">
      <c r="A854" s="70">
        <f t="shared" si="13"/>
        <v>847</v>
      </c>
      <c r="B854" s="87" t="s">
        <v>408</v>
      </c>
      <c r="C854" s="83" t="s">
        <v>2458</v>
      </c>
      <c r="D854" s="72" t="s">
        <v>2126</v>
      </c>
      <c r="E854" s="19" t="s">
        <v>2318</v>
      </c>
      <c r="F854" s="19" t="s">
        <v>2319</v>
      </c>
      <c r="G854" s="85" t="s">
        <v>2464</v>
      </c>
      <c r="H854" s="19" t="s">
        <v>2132</v>
      </c>
      <c r="I854" s="46">
        <v>2443602.34</v>
      </c>
      <c r="J854" s="75">
        <v>2443602.34</v>
      </c>
      <c r="K854" s="76">
        <v>44</v>
      </c>
      <c r="L854" s="76" t="s">
        <v>2716</v>
      </c>
    </row>
    <row r="855" spans="1:12" ht="75" customHeight="1" x14ac:dyDescent="0.3">
      <c r="A855" s="70">
        <f t="shared" si="13"/>
        <v>848</v>
      </c>
      <c r="B855" s="87" t="s">
        <v>408</v>
      </c>
      <c r="C855" s="83" t="s">
        <v>2458</v>
      </c>
      <c r="D855" s="72" t="s">
        <v>1930</v>
      </c>
      <c r="E855" s="19" t="s">
        <v>2178</v>
      </c>
      <c r="F855" s="19" t="s">
        <v>2343</v>
      </c>
      <c r="G855" s="19" t="s">
        <v>2344</v>
      </c>
      <c r="H855" s="72" t="s">
        <v>2192</v>
      </c>
      <c r="I855" s="105">
        <v>2500000</v>
      </c>
      <c r="J855" s="75">
        <v>2499999.9999999995</v>
      </c>
      <c r="K855" s="76">
        <v>45</v>
      </c>
      <c r="L855" s="76" t="s">
        <v>2716</v>
      </c>
    </row>
    <row r="856" spans="1:12" ht="75" customHeight="1" x14ac:dyDescent="0.3">
      <c r="A856" s="70">
        <f t="shared" si="13"/>
        <v>849</v>
      </c>
      <c r="B856" s="87" t="s">
        <v>408</v>
      </c>
      <c r="C856" s="83" t="s">
        <v>2458</v>
      </c>
      <c r="D856" s="72" t="s">
        <v>1933</v>
      </c>
      <c r="E856" s="19" t="s">
        <v>2178</v>
      </c>
      <c r="F856" s="72" t="s">
        <v>2343</v>
      </c>
      <c r="G856" s="19" t="s">
        <v>2344</v>
      </c>
      <c r="H856" s="72" t="s">
        <v>2236</v>
      </c>
      <c r="I856" s="105">
        <v>2550000</v>
      </c>
      <c r="J856" s="75">
        <v>2550000</v>
      </c>
      <c r="K856" s="76">
        <v>46</v>
      </c>
      <c r="L856" s="76" t="s">
        <v>2716</v>
      </c>
    </row>
    <row r="857" spans="1:12" ht="75" customHeight="1" x14ac:dyDescent="0.3">
      <c r="A857" s="70">
        <f t="shared" si="13"/>
        <v>850</v>
      </c>
      <c r="B857" s="87" t="s">
        <v>408</v>
      </c>
      <c r="C857" s="83" t="s">
        <v>2458</v>
      </c>
      <c r="D857" s="106" t="s">
        <v>1576</v>
      </c>
      <c r="E857" s="19" t="s">
        <v>2358</v>
      </c>
      <c r="F857" s="19" t="s">
        <v>2359</v>
      </c>
      <c r="G857" s="19" t="s">
        <v>2359</v>
      </c>
      <c r="H857" s="72" t="s">
        <v>2213</v>
      </c>
      <c r="I857" s="105">
        <f>(2048000+396500+2500+8500+2800+3250+1850+25000)*1.15</f>
        <v>2861660</v>
      </c>
      <c r="J857" s="75">
        <v>3278525.9896050603</v>
      </c>
      <c r="K857" s="76">
        <v>47</v>
      </c>
      <c r="L857" s="76" t="s">
        <v>2716</v>
      </c>
    </row>
    <row r="858" spans="1:12" ht="75" customHeight="1" x14ac:dyDescent="0.3">
      <c r="A858" s="70">
        <f t="shared" si="13"/>
        <v>851</v>
      </c>
      <c r="B858" s="87" t="s">
        <v>409</v>
      </c>
      <c r="C858" s="72" t="s">
        <v>2467</v>
      </c>
      <c r="D858" s="82" t="s">
        <v>1484</v>
      </c>
      <c r="E858" s="19" t="s">
        <v>1616</v>
      </c>
      <c r="F858" s="19" t="s">
        <v>2316</v>
      </c>
      <c r="G858" s="85" t="s">
        <v>78</v>
      </c>
      <c r="H858" s="72" t="s">
        <v>2163</v>
      </c>
      <c r="I858" s="105">
        <v>2056090.75</v>
      </c>
      <c r="J858" s="75">
        <v>2133236.6842089458</v>
      </c>
      <c r="K858" s="76">
        <v>1</v>
      </c>
      <c r="L858" s="76" t="s">
        <v>2716</v>
      </c>
    </row>
    <row r="859" spans="1:12" ht="75" customHeight="1" x14ac:dyDescent="0.3">
      <c r="A859" s="70">
        <f t="shared" si="13"/>
        <v>852</v>
      </c>
      <c r="B859" s="87" t="s">
        <v>409</v>
      </c>
      <c r="C859" s="83" t="s">
        <v>2466</v>
      </c>
      <c r="D859" s="72" t="s">
        <v>1930</v>
      </c>
      <c r="E859" s="19" t="s">
        <v>2178</v>
      </c>
      <c r="F859" s="19" t="s">
        <v>2313</v>
      </c>
      <c r="G859" s="19" t="s">
        <v>2314</v>
      </c>
      <c r="H859" s="72" t="s">
        <v>2159</v>
      </c>
      <c r="I859" s="105">
        <v>2085000</v>
      </c>
      <c r="J859" s="75">
        <v>2085000</v>
      </c>
      <c r="K859" s="76">
        <v>2</v>
      </c>
      <c r="L859" s="76" t="s">
        <v>2716</v>
      </c>
    </row>
    <row r="860" spans="1:12" ht="75" customHeight="1" x14ac:dyDescent="0.3">
      <c r="A860" s="70">
        <f t="shared" si="13"/>
        <v>853</v>
      </c>
      <c r="B860" s="87" t="s">
        <v>409</v>
      </c>
      <c r="C860" s="83" t="s">
        <v>2466</v>
      </c>
      <c r="D860" s="72" t="s">
        <v>2142</v>
      </c>
      <c r="E860" s="19" t="s">
        <v>2143</v>
      </c>
      <c r="F860" s="19" t="s">
        <v>2416</v>
      </c>
      <c r="G860" s="85" t="s">
        <v>2417</v>
      </c>
      <c r="H860" s="72" t="s">
        <v>2166</v>
      </c>
      <c r="I860" s="46">
        <v>2124065.7800000003</v>
      </c>
      <c r="J860" s="75">
        <v>2189390.701250358</v>
      </c>
      <c r="K860" s="76">
        <v>3</v>
      </c>
      <c r="L860" s="76" t="s">
        <v>2716</v>
      </c>
    </row>
    <row r="861" spans="1:12" ht="75" customHeight="1" x14ac:dyDescent="0.3">
      <c r="A861" s="70">
        <f t="shared" si="13"/>
        <v>854</v>
      </c>
      <c r="B861" s="87" t="s">
        <v>409</v>
      </c>
      <c r="C861" s="83" t="s">
        <v>2466</v>
      </c>
      <c r="D861" s="72" t="s">
        <v>2142</v>
      </c>
      <c r="E861" s="19" t="s">
        <v>2143</v>
      </c>
      <c r="F861" s="19" t="s">
        <v>2418</v>
      </c>
      <c r="G861" s="85" t="s">
        <v>2419</v>
      </c>
      <c r="H861" s="72" t="s">
        <v>2166</v>
      </c>
      <c r="I861" s="46">
        <v>2144644.89</v>
      </c>
      <c r="J861" s="75">
        <v>2210602.7147850832</v>
      </c>
      <c r="K861" s="76">
        <v>4</v>
      </c>
      <c r="L861" s="76" t="s">
        <v>2716</v>
      </c>
    </row>
    <row r="862" spans="1:12" ht="75" customHeight="1" x14ac:dyDescent="0.3">
      <c r="A862" s="70">
        <f t="shared" si="13"/>
        <v>855</v>
      </c>
      <c r="B862" s="87" t="s">
        <v>409</v>
      </c>
      <c r="C862" s="83" t="s">
        <v>2466</v>
      </c>
      <c r="D862" s="72" t="s">
        <v>1930</v>
      </c>
      <c r="E862" s="19" t="s">
        <v>2178</v>
      </c>
      <c r="F862" s="19" t="s">
        <v>2349</v>
      </c>
      <c r="G862" s="19" t="s">
        <v>2333</v>
      </c>
      <c r="H862" s="72" t="s">
        <v>2192</v>
      </c>
      <c r="I862" s="105">
        <v>2150000</v>
      </c>
      <c r="J862" s="75">
        <v>2150000</v>
      </c>
      <c r="K862" s="76">
        <v>5</v>
      </c>
      <c r="L862" s="76" t="s">
        <v>2716</v>
      </c>
    </row>
    <row r="863" spans="1:12" ht="75" customHeight="1" x14ac:dyDescent="0.3">
      <c r="A863" s="70">
        <f t="shared" si="13"/>
        <v>856</v>
      </c>
      <c r="B863" s="87" t="s">
        <v>409</v>
      </c>
      <c r="C863" s="71" t="s">
        <v>2466</v>
      </c>
      <c r="D863" s="72" t="s">
        <v>2146</v>
      </c>
      <c r="E863" s="19" t="s">
        <v>1621</v>
      </c>
      <c r="F863" s="19" t="s">
        <v>2462</v>
      </c>
      <c r="G863" s="85" t="s">
        <v>2463</v>
      </c>
      <c r="H863" s="87" t="s">
        <v>2149</v>
      </c>
      <c r="I863" s="105">
        <v>2196948.5</v>
      </c>
      <c r="J863" s="75">
        <v>2279067.6685905014</v>
      </c>
      <c r="K863" s="76">
        <v>6</v>
      </c>
      <c r="L863" s="76" t="s">
        <v>2716</v>
      </c>
    </row>
    <row r="864" spans="1:12" ht="75" customHeight="1" x14ac:dyDescent="0.3">
      <c r="A864" s="70">
        <f t="shared" si="13"/>
        <v>857</v>
      </c>
      <c r="B864" s="87" t="s">
        <v>409</v>
      </c>
      <c r="C864" s="83" t="s">
        <v>2466</v>
      </c>
      <c r="D864" s="72" t="s">
        <v>1930</v>
      </c>
      <c r="E864" s="19" t="s">
        <v>2178</v>
      </c>
      <c r="F864" s="19" t="s">
        <v>2349</v>
      </c>
      <c r="G864" s="19" t="s">
        <v>2333</v>
      </c>
      <c r="H864" s="72" t="s">
        <v>2159</v>
      </c>
      <c r="I864" s="105">
        <v>2210000</v>
      </c>
      <c r="J864" s="75">
        <v>2210000</v>
      </c>
      <c r="K864" s="76">
        <v>7</v>
      </c>
      <c r="L864" s="76" t="s">
        <v>2716</v>
      </c>
    </row>
    <row r="865" spans="1:12" ht="75" customHeight="1" x14ac:dyDescent="0.3">
      <c r="A865" s="70">
        <f t="shared" si="13"/>
        <v>858</v>
      </c>
      <c r="B865" s="87" t="s">
        <v>409</v>
      </c>
      <c r="C865" s="83" t="s">
        <v>2466</v>
      </c>
      <c r="D865" s="72" t="s">
        <v>1930</v>
      </c>
      <c r="E865" s="19" t="s">
        <v>2178</v>
      </c>
      <c r="F865" s="19" t="s">
        <v>2349</v>
      </c>
      <c r="G865" s="19" t="s">
        <v>2333</v>
      </c>
      <c r="H865" s="72" t="s">
        <v>2192</v>
      </c>
      <c r="I865" s="105">
        <v>2230000</v>
      </c>
      <c r="J865" s="75">
        <v>2230000</v>
      </c>
      <c r="K865" s="76">
        <v>8</v>
      </c>
      <c r="L865" s="76" t="s">
        <v>2716</v>
      </c>
    </row>
    <row r="866" spans="1:12" ht="75" customHeight="1" x14ac:dyDescent="0.3">
      <c r="A866" s="70">
        <f t="shared" si="13"/>
        <v>859</v>
      </c>
      <c r="B866" s="87" t="s">
        <v>409</v>
      </c>
      <c r="C866" s="83" t="s">
        <v>2466</v>
      </c>
      <c r="D866" s="72" t="s">
        <v>1930</v>
      </c>
      <c r="E866" s="19" t="s">
        <v>2178</v>
      </c>
      <c r="F866" s="19" t="s">
        <v>2431</v>
      </c>
      <c r="G866" s="19" t="s">
        <v>2351</v>
      </c>
      <c r="H866" s="72" t="s">
        <v>2169</v>
      </c>
      <c r="I866" s="105">
        <v>2240000</v>
      </c>
      <c r="J866" s="75">
        <v>2239999.9999999995</v>
      </c>
      <c r="K866" s="76">
        <v>9</v>
      </c>
      <c r="L866" s="76" t="s">
        <v>2716</v>
      </c>
    </row>
    <row r="867" spans="1:12" ht="75" customHeight="1" x14ac:dyDescent="0.3">
      <c r="A867" s="70">
        <f t="shared" si="13"/>
        <v>860</v>
      </c>
      <c r="B867" s="87" t="s">
        <v>409</v>
      </c>
      <c r="C867" s="83" t="s">
        <v>2466</v>
      </c>
      <c r="D867" s="72" t="s">
        <v>1930</v>
      </c>
      <c r="E867" s="19" t="s">
        <v>2178</v>
      </c>
      <c r="F867" s="19" t="s">
        <v>2349</v>
      </c>
      <c r="G867" s="19" t="s">
        <v>2333</v>
      </c>
      <c r="H867" s="72" t="s">
        <v>2405</v>
      </c>
      <c r="I867" s="105">
        <v>2241000</v>
      </c>
      <c r="J867" s="75">
        <v>2241000</v>
      </c>
      <c r="K867" s="76">
        <v>10</v>
      </c>
      <c r="L867" s="76" t="s">
        <v>2716</v>
      </c>
    </row>
    <row r="868" spans="1:12" ht="75" customHeight="1" x14ac:dyDescent="0.3">
      <c r="A868" s="70">
        <f t="shared" si="13"/>
        <v>861</v>
      </c>
      <c r="B868" s="87" t="s">
        <v>409</v>
      </c>
      <c r="C868" s="83" t="s">
        <v>2466</v>
      </c>
      <c r="D868" s="72" t="s">
        <v>1930</v>
      </c>
      <c r="E868" s="19" t="s">
        <v>2178</v>
      </c>
      <c r="F868" s="19" t="s">
        <v>2349</v>
      </c>
      <c r="G868" s="19" t="s">
        <v>2333</v>
      </c>
      <c r="H868" s="72" t="s">
        <v>2160</v>
      </c>
      <c r="I868" s="105">
        <v>2243000</v>
      </c>
      <c r="J868" s="75">
        <v>2242999.9999999995</v>
      </c>
      <c r="K868" s="76">
        <v>11</v>
      </c>
      <c r="L868" s="76" t="s">
        <v>2716</v>
      </c>
    </row>
    <row r="869" spans="1:12" ht="75" customHeight="1" x14ac:dyDescent="0.3">
      <c r="A869" s="70">
        <f t="shared" si="13"/>
        <v>862</v>
      </c>
      <c r="B869" s="87" t="s">
        <v>409</v>
      </c>
      <c r="C869" s="83" t="s">
        <v>2466</v>
      </c>
      <c r="D869" s="72" t="s">
        <v>1930</v>
      </c>
      <c r="E869" s="19" t="s">
        <v>2178</v>
      </c>
      <c r="F869" s="19" t="s">
        <v>2349</v>
      </c>
      <c r="G869" s="19" t="s">
        <v>2333</v>
      </c>
      <c r="H869" s="72" t="s">
        <v>2216</v>
      </c>
      <c r="I869" s="105">
        <v>2244000</v>
      </c>
      <c r="J869" s="75">
        <v>2244000</v>
      </c>
      <c r="K869" s="76">
        <v>12</v>
      </c>
      <c r="L869" s="76" t="s">
        <v>2716</v>
      </c>
    </row>
    <row r="870" spans="1:12" ht="75" customHeight="1" x14ac:dyDescent="0.3">
      <c r="A870" s="70">
        <f t="shared" si="13"/>
        <v>863</v>
      </c>
      <c r="B870" s="87" t="s">
        <v>409</v>
      </c>
      <c r="C870" s="72" t="s">
        <v>2467</v>
      </c>
      <c r="D870" s="72" t="s">
        <v>2217</v>
      </c>
      <c r="E870" s="19" t="s">
        <v>2218</v>
      </c>
      <c r="F870" s="19" t="s">
        <v>2321</v>
      </c>
      <c r="G870" s="85" t="s">
        <v>2333</v>
      </c>
      <c r="H870" s="72" t="s">
        <v>2220</v>
      </c>
      <c r="I870" s="81">
        <v>2245375</v>
      </c>
      <c r="J870" s="75">
        <v>2465378.6272515524</v>
      </c>
      <c r="K870" s="76">
        <v>13</v>
      </c>
      <c r="L870" s="76" t="s">
        <v>2716</v>
      </c>
    </row>
    <row r="871" spans="1:12" ht="75" customHeight="1" x14ac:dyDescent="0.3">
      <c r="A871" s="70">
        <f t="shared" si="13"/>
        <v>864</v>
      </c>
      <c r="B871" s="87" t="s">
        <v>409</v>
      </c>
      <c r="C871" s="83" t="s">
        <v>2466</v>
      </c>
      <c r="D871" s="72" t="s">
        <v>1930</v>
      </c>
      <c r="E871" s="19" t="s">
        <v>2178</v>
      </c>
      <c r="F871" s="19" t="s">
        <v>2431</v>
      </c>
      <c r="G871" s="19" t="s">
        <v>2351</v>
      </c>
      <c r="H871" s="72" t="s">
        <v>2160</v>
      </c>
      <c r="I871" s="105">
        <v>2250000</v>
      </c>
      <c r="J871" s="75">
        <v>2250000</v>
      </c>
      <c r="K871" s="76">
        <v>14</v>
      </c>
      <c r="L871" s="76" t="s">
        <v>2716</v>
      </c>
    </row>
    <row r="872" spans="1:12" ht="75" customHeight="1" x14ac:dyDescent="0.3">
      <c r="A872" s="70">
        <f t="shared" si="13"/>
        <v>865</v>
      </c>
      <c r="B872" s="87" t="s">
        <v>409</v>
      </c>
      <c r="C872" s="83" t="s">
        <v>2466</v>
      </c>
      <c r="D872" s="72" t="s">
        <v>1930</v>
      </c>
      <c r="E872" s="19" t="s">
        <v>2178</v>
      </c>
      <c r="F872" s="19" t="s">
        <v>2352</v>
      </c>
      <c r="G872" s="19" t="s">
        <v>2353</v>
      </c>
      <c r="H872" s="72" t="s">
        <v>2169</v>
      </c>
      <c r="I872" s="105">
        <v>2255000</v>
      </c>
      <c r="J872" s="75">
        <v>2254999.9999999995</v>
      </c>
      <c r="K872" s="76">
        <v>15</v>
      </c>
      <c r="L872" s="76" t="s">
        <v>2716</v>
      </c>
    </row>
    <row r="873" spans="1:12" ht="75" customHeight="1" x14ac:dyDescent="0.3">
      <c r="A873" s="70">
        <f t="shared" si="13"/>
        <v>866</v>
      </c>
      <c r="B873" s="87" t="s">
        <v>409</v>
      </c>
      <c r="C873" s="83" t="s">
        <v>2466</v>
      </c>
      <c r="D873" s="72" t="s">
        <v>1930</v>
      </c>
      <c r="E873" s="19" t="s">
        <v>2178</v>
      </c>
      <c r="F873" s="19" t="s">
        <v>2350</v>
      </c>
      <c r="G873" s="19" t="s">
        <v>2351</v>
      </c>
      <c r="H873" s="72" t="s">
        <v>2192</v>
      </c>
      <c r="I873" s="105">
        <v>2273000</v>
      </c>
      <c r="J873" s="75">
        <v>2273000</v>
      </c>
      <c r="K873" s="76">
        <v>16</v>
      </c>
      <c r="L873" s="76" t="s">
        <v>2716</v>
      </c>
    </row>
    <row r="874" spans="1:12" ht="75" customHeight="1" x14ac:dyDescent="0.3">
      <c r="A874" s="70">
        <f t="shared" si="13"/>
        <v>867</v>
      </c>
      <c r="B874" s="87" t="s">
        <v>409</v>
      </c>
      <c r="C874" s="83" t="s">
        <v>2466</v>
      </c>
      <c r="D874" s="72" t="s">
        <v>1930</v>
      </c>
      <c r="E874" s="19" t="s">
        <v>2178</v>
      </c>
      <c r="F874" s="19" t="s">
        <v>2431</v>
      </c>
      <c r="G874" s="19" t="s">
        <v>2351</v>
      </c>
      <c r="H874" s="72" t="s">
        <v>2216</v>
      </c>
      <c r="I874" s="105">
        <v>2281500</v>
      </c>
      <c r="J874" s="75">
        <v>2281499.9999999995</v>
      </c>
      <c r="K874" s="76">
        <v>17</v>
      </c>
      <c r="L874" s="76" t="s">
        <v>2716</v>
      </c>
    </row>
    <row r="875" spans="1:12" ht="75" customHeight="1" x14ac:dyDescent="0.3">
      <c r="A875" s="70">
        <f t="shared" si="13"/>
        <v>868</v>
      </c>
      <c r="B875" s="87" t="s">
        <v>409</v>
      </c>
      <c r="C875" s="83" t="s">
        <v>2466</v>
      </c>
      <c r="D875" s="72" t="s">
        <v>1930</v>
      </c>
      <c r="E875" s="19" t="s">
        <v>2178</v>
      </c>
      <c r="F875" s="19" t="s">
        <v>2431</v>
      </c>
      <c r="G875" s="19" t="s">
        <v>2351</v>
      </c>
      <c r="H875" s="72" t="s">
        <v>2159</v>
      </c>
      <c r="I875" s="105">
        <v>2283000</v>
      </c>
      <c r="J875" s="75">
        <v>2283000</v>
      </c>
      <c r="K875" s="76">
        <v>18</v>
      </c>
      <c r="L875" s="76" t="s">
        <v>2716</v>
      </c>
    </row>
    <row r="876" spans="1:12" ht="75" customHeight="1" x14ac:dyDescent="0.3">
      <c r="A876" s="70">
        <f t="shared" si="13"/>
        <v>869</v>
      </c>
      <c r="B876" s="87" t="s">
        <v>409</v>
      </c>
      <c r="C876" s="72" t="s">
        <v>2467</v>
      </c>
      <c r="D876" s="72" t="s">
        <v>2217</v>
      </c>
      <c r="E876" s="19" t="s">
        <v>2218</v>
      </c>
      <c r="F876" s="19" t="s">
        <v>2321</v>
      </c>
      <c r="G876" s="85" t="s">
        <v>2351</v>
      </c>
      <c r="H876" s="72" t="s">
        <v>2220</v>
      </c>
      <c r="I876" s="81">
        <v>2283325</v>
      </c>
      <c r="J876" s="75">
        <v>2507046.998416367</v>
      </c>
      <c r="K876" s="76">
        <v>19</v>
      </c>
      <c r="L876" s="76" t="s">
        <v>2716</v>
      </c>
    </row>
    <row r="877" spans="1:12" ht="75" customHeight="1" x14ac:dyDescent="0.3">
      <c r="A877" s="70">
        <f t="shared" si="13"/>
        <v>870</v>
      </c>
      <c r="B877" s="87" t="s">
        <v>409</v>
      </c>
      <c r="C877" s="72" t="s">
        <v>2467</v>
      </c>
      <c r="D877" s="82" t="s">
        <v>1484</v>
      </c>
      <c r="E877" s="19" t="s">
        <v>2371</v>
      </c>
      <c r="F877" s="19" t="s">
        <v>2421</v>
      </c>
      <c r="G877" s="85" t="s">
        <v>78</v>
      </c>
      <c r="H877" s="72" t="s">
        <v>2163</v>
      </c>
      <c r="I877" s="105">
        <v>2284831.3275000001</v>
      </c>
      <c r="J877" s="75">
        <v>2600028.6756757889</v>
      </c>
      <c r="K877" s="76">
        <v>20</v>
      </c>
      <c r="L877" s="76" t="s">
        <v>2716</v>
      </c>
    </row>
    <row r="878" spans="1:12" ht="75" customHeight="1" x14ac:dyDescent="0.3">
      <c r="A878" s="70">
        <f t="shared" si="13"/>
        <v>871</v>
      </c>
      <c r="B878" s="87" t="s">
        <v>409</v>
      </c>
      <c r="C878" s="83" t="s">
        <v>2466</v>
      </c>
      <c r="D878" s="72" t="s">
        <v>2126</v>
      </c>
      <c r="E878" s="19" t="s">
        <v>2318</v>
      </c>
      <c r="F878" s="19" t="s">
        <v>2319</v>
      </c>
      <c r="G878" s="85" t="s">
        <v>2464</v>
      </c>
      <c r="H878" s="19" t="s">
        <v>2186</v>
      </c>
      <c r="I878" s="46">
        <v>2286545</v>
      </c>
      <c r="J878" s="75">
        <v>2286545</v>
      </c>
      <c r="K878" s="76">
        <v>21</v>
      </c>
      <c r="L878" s="76" t="s">
        <v>2716</v>
      </c>
    </row>
    <row r="879" spans="1:12" ht="75" customHeight="1" x14ac:dyDescent="0.3">
      <c r="A879" s="70">
        <f t="shared" si="13"/>
        <v>872</v>
      </c>
      <c r="B879" s="87" t="s">
        <v>409</v>
      </c>
      <c r="C879" s="83" t="s">
        <v>2466</v>
      </c>
      <c r="D879" s="72" t="s">
        <v>2177</v>
      </c>
      <c r="E879" s="19" t="s">
        <v>2178</v>
      </c>
      <c r="F879" s="19" t="s">
        <v>2465</v>
      </c>
      <c r="G879" s="19" t="s">
        <v>2322</v>
      </c>
      <c r="H879" s="72" t="s">
        <v>2216</v>
      </c>
      <c r="I879" s="105">
        <v>2310765.9</v>
      </c>
      <c r="J879" s="75">
        <v>2368049.8402436124</v>
      </c>
      <c r="K879" s="76">
        <v>22</v>
      </c>
      <c r="L879" s="76" t="s">
        <v>2716</v>
      </c>
    </row>
    <row r="880" spans="1:12" ht="75" customHeight="1" x14ac:dyDescent="0.3">
      <c r="A880" s="70">
        <f t="shared" si="13"/>
        <v>873</v>
      </c>
      <c r="B880" s="87" t="s">
        <v>409</v>
      </c>
      <c r="C880" s="83" t="s">
        <v>2466</v>
      </c>
      <c r="D880" s="72" t="s">
        <v>2126</v>
      </c>
      <c r="E880" s="19" t="s">
        <v>2318</v>
      </c>
      <c r="F880" s="19" t="s">
        <v>2319</v>
      </c>
      <c r="G880" s="85" t="s">
        <v>2464</v>
      </c>
      <c r="H880" s="19" t="s">
        <v>2189</v>
      </c>
      <c r="I880" s="46">
        <v>2346056.9249999998</v>
      </c>
      <c r="J880" s="75">
        <v>2346056.9249999998</v>
      </c>
      <c r="K880" s="76">
        <v>23</v>
      </c>
      <c r="L880" s="76" t="s">
        <v>2716</v>
      </c>
    </row>
    <row r="881" spans="1:12" ht="75" customHeight="1" x14ac:dyDescent="0.3">
      <c r="A881" s="70">
        <f t="shared" si="13"/>
        <v>874</v>
      </c>
      <c r="B881" s="87" t="s">
        <v>409</v>
      </c>
      <c r="C881" s="83" t="s">
        <v>2466</v>
      </c>
      <c r="D881" s="72" t="s">
        <v>1930</v>
      </c>
      <c r="E881" s="19" t="s">
        <v>2178</v>
      </c>
      <c r="F881" s="19" t="s">
        <v>2338</v>
      </c>
      <c r="G881" s="19" t="s">
        <v>2339</v>
      </c>
      <c r="H881" s="72" t="s">
        <v>2159</v>
      </c>
      <c r="I881" s="105">
        <v>2350000</v>
      </c>
      <c r="J881" s="75">
        <v>2350000</v>
      </c>
      <c r="K881" s="76">
        <v>24</v>
      </c>
      <c r="L881" s="76" t="s">
        <v>2716</v>
      </c>
    </row>
    <row r="882" spans="1:12" ht="75" customHeight="1" x14ac:dyDescent="0.3">
      <c r="A882" s="70">
        <f t="shared" si="13"/>
        <v>875</v>
      </c>
      <c r="B882" s="87" t="s">
        <v>409</v>
      </c>
      <c r="C882" s="83" t="s">
        <v>2466</v>
      </c>
      <c r="D882" s="72" t="s">
        <v>1930</v>
      </c>
      <c r="E882" s="19" t="s">
        <v>2178</v>
      </c>
      <c r="F882" s="19" t="s">
        <v>2356</v>
      </c>
      <c r="G882" s="19" t="s">
        <v>2357</v>
      </c>
      <c r="H882" s="72" t="s">
        <v>2192</v>
      </c>
      <c r="I882" s="105">
        <v>2385000</v>
      </c>
      <c r="J882" s="75">
        <v>2384999.9999999995</v>
      </c>
      <c r="K882" s="76">
        <v>25</v>
      </c>
      <c r="L882" s="76" t="s">
        <v>2716</v>
      </c>
    </row>
    <row r="883" spans="1:12" ht="75" customHeight="1" x14ac:dyDescent="0.3">
      <c r="A883" s="70">
        <f t="shared" si="13"/>
        <v>876</v>
      </c>
      <c r="B883" s="87" t="s">
        <v>409</v>
      </c>
      <c r="C883" s="83" t="s">
        <v>2466</v>
      </c>
      <c r="D883" s="72" t="s">
        <v>1930</v>
      </c>
      <c r="E883" s="19" t="s">
        <v>2178</v>
      </c>
      <c r="F883" s="19" t="s">
        <v>2356</v>
      </c>
      <c r="G883" s="19" t="s">
        <v>2357</v>
      </c>
      <c r="H883" s="72" t="s">
        <v>2169</v>
      </c>
      <c r="I883" s="105">
        <v>2400000</v>
      </c>
      <c r="J883" s="75">
        <v>2399999.9999999995</v>
      </c>
      <c r="K883" s="76">
        <v>26</v>
      </c>
      <c r="L883" s="76" t="s">
        <v>2716</v>
      </c>
    </row>
    <row r="884" spans="1:12" ht="75" customHeight="1" x14ac:dyDescent="0.3">
      <c r="A884" s="70">
        <f t="shared" si="13"/>
        <v>877</v>
      </c>
      <c r="B884" s="87" t="s">
        <v>409</v>
      </c>
      <c r="C884" s="83" t="s">
        <v>2466</v>
      </c>
      <c r="D884" s="72" t="s">
        <v>2126</v>
      </c>
      <c r="E884" s="19" t="s">
        <v>2318</v>
      </c>
      <c r="F884" s="19" t="s">
        <v>2319</v>
      </c>
      <c r="G884" s="85" t="s">
        <v>2464</v>
      </c>
      <c r="H884" s="19" t="s">
        <v>2131</v>
      </c>
      <c r="I884" s="46">
        <v>2402925</v>
      </c>
      <c r="J884" s="75">
        <v>2402925</v>
      </c>
      <c r="K884" s="76">
        <v>27</v>
      </c>
      <c r="L884" s="76" t="s">
        <v>2716</v>
      </c>
    </row>
    <row r="885" spans="1:12" ht="75" customHeight="1" x14ac:dyDescent="0.3">
      <c r="A885" s="70">
        <f t="shared" si="13"/>
        <v>878</v>
      </c>
      <c r="B885" s="87" t="s">
        <v>409</v>
      </c>
      <c r="C885" s="83" t="s">
        <v>2466</v>
      </c>
      <c r="D885" s="72" t="s">
        <v>2126</v>
      </c>
      <c r="E885" s="19" t="s">
        <v>2318</v>
      </c>
      <c r="F885" s="19" t="s">
        <v>2319</v>
      </c>
      <c r="G885" s="85" t="s">
        <v>2464</v>
      </c>
      <c r="H885" s="19" t="s">
        <v>2188</v>
      </c>
      <c r="I885" s="46">
        <v>2418376.9749999996</v>
      </c>
      <c r="J885" s="75">
        <v>2418376.9749999996</v>
      </c>
      <c r="K885" s="76">
        <v>28</v>
      </c>
      <c r="L885" s="76" t="s">
        <v>2716</v>
      </c>
    </row>
    <row r="886" spans="1:12" ht="75" customHeight="1" x14ac:dyDescent="0.3">
      <c r="A886" s="70">
        <f t="shared" si="13"/>
        <v>879</v>
      </c>
      <c r="B886" s="87" t="s">
        <v>409</v>
      </c>
      <c r="C886" s="83" t="s">
        <v>2466</v>
      </c>
      <c r="D886" s="72" t="s">
        <v>1930</v>
      </c>
      <c r="E886" s="19" t="s">
        <v>2178</v>
      </c>
      <c r="F886" s="19" t="s">
        <v>2341</v>
      </c>
      <c r="G886" s="19" t="s">
        <v>2340</v>
      </c>
      <c r="H886" s="72" t="s">
        <v>2160</v>
      </c>
      <c r="I886" s="105">
        <v>2437000</v>
      </c>
      <c r="J886" s="75">
        <v>2437000</v>
      </c>
      <c r="K886" s="76">
        <v>29</v>
      </c>
      <c r="L886" s="76" t="s">
        <v>2716</v>
      </c>
    </row>
    <row r="887" spans="1:12" ht="75" customHeight="1" x14ac:dyDescent="0.3">
      <c r="A887" s="70">
        <f t="shared" si="13"/>
        <v>880</v>
      </c>
      <c r="B887" s="87" t="s">
        <v>409</v>
      </c>
      <c r="C887" s="83" t="s">
        <v>2466</v>
      </c>
      <c r="D887" s="72" t="s">
        <v>1930</v>
      </c>
      <c r="E887" s="19" t="s">
        <v>2178</v>
      </c>
      <c r="F887" s="19" t="s">
        <v>2356</v>
      </c>
      <c r="G887" s="19" t="s">
        <v>2357</v>
      </c>
      <c r="H887" s="72" t="s">
        <v>2169</v>
      </c>
      <c r="I887" s="105">
        <v>2440000</v>
      </c>
      <c r="J887" s="75">
        <v>2440000</v>
      </c>
      <c r="K887" s="76">
        <v>30</v>
      </c>
      <c r="L887" s="76" t="s">
        <v>2716</v>
      </c>
    </row>
    <row r="888" spans="1:12" ht="75" customHeight="1" x14ac:dyDescent="0.3">
      <c r="A888" s="70">
        <f t="shared" si="13"/>
        <v>881</v>
      </c>
      <c r="B888" s="87" t="s">
        <v>409</v>
      </c>
      <c r="C888" s="83" t="s">
        <v>2466</v>
      </c>
      <c r="D888" s="72" t="s">
        <v>1930</v>
      </c>
      <c r="E888" s="19" t="s">
        <v>2178</v>
      </c>
      <c r="F888" s="19" t="s">
        <v>2356</v>
      </c>
      <c r="G888" s="19" t="s">
        <v>2357</v>
      </c>
      <c r="H888" s="72" t="s">
        <v>2159</v>
      </c>
      <c r="I888" s="105">
        <v>2446000</v>
      </c>
      <c r="J888" s="75">
        <v>2445999.9999999995</v>
      </c>
      <c r="K888" s="76">
        <v>31</v>
      </c>
      <c r="L888" s="76" t="s">
        <v>2716</v>
      </c>
    </row>
    <row r="889" spans="1:12" ht="75" customHeight="1" x14ac:dyDescent="0.3">
      <c r="A889" s="70">
        <f t="shared" si="13"/>
        <v>882</v>
      </c>
      <c r="B889" s="87" t="s">
        <v>409</v>
      </c>
      <c r="C889" s="72" t="s">
        <v>2467</v>
      </c>
      <c r="D889" s="72" t="s">
        <v>2217</v>
      </c>
      <c r="E889" s="19" t="s">
        <v>2218</v>
      </c>
      <c r="F889" s="19" t="s">
        <v>2325</v>
      </c>
      <c r="G889" s="85" t="s">
        <v>2340</v>
      </c>
      <c r="H889" s="72" t="s">
        <v>2220</v>
      </c>
      <c r="I889" s="81">
        <v>2460425</v>
      </c>
      <c r="J889" s="75">
        <v>2701499.3971855035</v>
      </c>
      <c r="K889" s="76">
        <v>32</v>
      </c>
      <c r="L889" s="76" t="s">
        <v>2716</v>
      </c>
    </row>
    <row r="890" spans="1:12" ht="75" customHeight="1" x14ac:dyDescent="0.3">
      <c r="A890" s="70">
        <f t="shared" si="13"/>
        <v>883</v>
      </c>
      <c r="B890" s="87" t="s">
        <v>409</v>
      </c>
      <c r="C890" s="72" t="s">
        <v>2467</v>
      </c>
      <c r="D890" s="72" t="s">
        <v>2217</v>
      </c>
      <c r="E890" s="19" t="s">
        <v>2218</v>
      </c>
      <c r="F890" s="19" t="s">
        <v>2325</v>
      </c>
      <c r="G890" s="85" t="s">
        <v>2357</v>
      </c>
      <c r="H890" s="72" t="s">
        <v>2220</v>
      </c>
      <c r="I890" s="81">
        <v>2460425</v>
      </c>
      <c r="J890" s="75">
        <v>2701499.3971855035</v>
      </c>
      <c r="K890" s="76">
        <v>33</v>
      </c>
      <c r="L890" s="76" t="s">
        <v>2716</v>
      </c>
    </row>
    <row r="891" spans="1:12" ht="75" customHeight="1" x14ac:dyDescent="0.3">
      <c r="A891" s="70">
        <f t="shared" si="13"/>
        <v>884</v>
      </c>
      <c r="B891" s="87" t="s">
        <v>409</v>
      </c>
      <c r="C891" s="83" t="s">
        <v>2466</v>
      </c>
      <c r="D891" s="72" t="s">
        <v>2126</v>
      </c>
      <c r="E891" s="19" t="s">
        <v>2318</v>
      </c>
      <c r="F891" s="19" t="s">
        <v>2319</v>
      </c>
      <c r="G891" s="85" t="s">
        <v>2464</v>
      </c>
      <c r="H891" s="19" t="s">
        <v>2132</v>
      </c>
      <c r="I891" s="46">
        <v>2527919.65</v>
      </c>
      <c r="J891" s="75">
        <v>2527919.65</v>
      </c>
      <c r="K891" s="76">
        <v>34</v>
      </c>
      <c r="L891" s="76" t="s">
        <v>2716</v>
      </c>
    </row>
    <row r="892" spans="1:12" ht="75" customHeight="1" x14ac:dyDescent="0.3">
      <c r="A892" s="70">
        <f t="shared" si="13"/>
        <v>885</v>
      </c>
      <c r="B892" s="87" t="s">
        <v>410</v>
      </c>
      <c r="C892" s="83" t="s">
        <v>2468</v>
      </c>
      <c r="D892" s="72" t="s">
        <v>1930</v>
      </c>
      <c r="E892" s="19" t="s">
        <v>2178</v>
      </c>
      <c r="F892" s="19" t="s">
        <v>2427</v>
      </c>
      <c r="G892" s="19" t="s">
        <v>2428</v>
      </c>
      <c r="H892" s="72" t="s">
        <v>2159</v>
      </c>
      <c r="I892" s="105">
        <v>2050000</v>
      </c>
      <c r="J892" s="75">
        <v>2050000</v>
      </c>
      <c r="K892" s="76">
        <v>1</v>
      </c>
      <c r="L892" s="76" t="s">
        <v>2716</v>
      </c>
    </row>
    <row r="893" spans="1:12" ht="75" customHeight="1" x14ac:dyDescent="0.3">
      <c r="A893" s="70">
        <f t="shared" si="13"/>
        <v>886</v>
      </c>
      <c r="B893" s="87" t="s">
        <v>410</v>
      </c>
      <c r="C893" s="83" t="s">
        <v>2468</v>
      </c>
      <c r="D893" s="72" t="s">
        <v>1933</v>
      </c>
      <c r="E893" s="19" t="s">
        <v>2178</v>
      </c>
      <c r="F893" s="72" t="s">
        <v>2427</v>
      </c>
      <c r="G893" s="19" t="s">
        <v>2428</v>
      </c>
      <c r="H893" s="72" t="s">
        <v>2216</v>
      </c>
      <c r="I893" s="105">
        <v>2100000</v>
      </c>
      <c r="J893" s="75">
        <v>2100000</v>
      </c>
      <c r="K893" s="76">
        <v>2</v>
      </c>
      <c r="L893" s="76" t="s">
        <v>2716</v>
      </c>
    </row>
    <row r="894" spans="1:12" ht="75" customHeight="1" x14ac:dyDescent="0.3">
      <c r="A894" s="70">
        <f t="shared" si="13"/>
        <v>887</v>
      </c>
      <c r="B894" s="87" t="s">
        <v>410</v>
      </c>
      <c r="C894" s="83" t="s">
        <v>2468</v>
      </c>
      <c r="D894" s="72" t="s">
        <v>1930</v>
      </c>
      <c r="E894" s="19" t="s">
        <v>2178</v>
      </c>
      <c r="F894" s="19" t="s">
        <v>2427</v>
      </c>
      <c r="G894" s="19" t="s">
        <v>2428</v>
      </c>
      <c r="H894" s="72" t="s">
        <v>2169</v>
      </c>
      <c r="I894" s="105">
        <v>2137000</v>
      </c>
      <c r="J894" s="75">
        <v>2136999.9999999995</v>
      </c>
      <c r="K894" s="76">
        <v>3</v>
      </c>
      <c r="L894" s="76" t="s">
        <v>2716</v>
      </c>
    </row>
    <row r="895" spans="1:12" ht="75" customHeight="1" x14ac:dyDescent="0.3">
      <c r="A895" s="70">
        <f t="shared" si="13"/>
        <v>888</v>
      </c>
      <c r="B895" s="87" t="s">
        <v>410</v>
      </c>
      <c r="C895" s="83" t="s">
        <v>2468</v>
      </c>
      <c r="D895" s="72" t="s">
        <v>1930</v>
      </c>
      <c r="E895" s="19" t="s">
        <v>2178</v>
      </c>
      <c r="F895" s="19" t="s">
        <v>2427</v>
      </c>
      <c r="G895" s="19" t="s">
        <v>2428</v>
      </c>
      <c r="H895" s="72" t="s">
        <v>2192</v>
      </c>
      <c r="I895" s="105">
        <v>2143000</v>
      </c>
      <c r="J895" s="75">
        <v>2143000</v>
      </c>
      <c r="K895" s="76">
        <v>4</v>
      </c>
      <c r="L895" s="76" t="s">
        <v>2716</v>
      </c>
    </row>
    <row r="896" spans="1:12" ht="75" customHeight="1" x14ac:dyDescent="0.3">
      <c r="A896" s="70">
        <f t="shared" si="13"/>
        <v>889</v>
      </c>
      <c r="B896" s="87" t="s">
        <v>410</v>
      </c>
      <c r="C896" s="83" t="s">
        <v>2468</v>
      </c>
      <c r="D896" s="72" t="s">
        <v>1930</v>
      </c>
      <c r="E896" s="19" t="s">
        <v>2178</v>
      </c>
      <c r="F896" s="19" t="s">
        <v>2427</v>
      </c>
      <c r="G896" s="19" t="s">
        <v>2428</v>
      </c>
      <c r="H896" s="72" t="s">
        <v>2216</v>
      </c>
      <c r="I896" s="105">
        <v>2145000</v>
      </c>
      <c r="J896" s="75">
        <v>2145000</v>
      </c>
      <c r="K896" s="76">
        <v>5</v>
      </c>
      <c r="L896" s="76" t="s">
        <v>2716</v>
      </c>
    </row>
    <row r="897" spans="1:12" ht="75" customHeight="1" x14ac:dyDescent="0.3">
      <c r="A897" s="70">
        <f t="shared" si="13"/>
        <v>890</v>
      </c>
      <c r="B897" s="87" t="s">
        <v>410</v>
      </c>
      <c r="C897" s="72" t="s">
        <v>2469</v>
      </c>
      <c r="D897" s="72" t="s">
        <v>2217</v>
      </c>
      <c r="E897" s="19" t="s">
        <v>2470</v>
      </c>
      <c r="F897" s="19" t="s">
        <v>2471</v>
      </c>
      <c r="G897" s="85" t="s">
        <v>2428</v>
      </c>
      <c r="H897" s="72" t="s">
        <v>2220</v>
      </c>
      <c r="I897" s="81">
        <v>2150500</v>
      </c>
      <c r="J897" s="75">
        <v>2361207.6993395151</v>
      </c>
      <c r="K897" s="76">
        <v>6</v>
      </c>
      <c r="L897" s="76" t="s">
        <v>2716</v>
      </c>
    </row>
    <row r="898" spans="1:12" ht="75" customHeight="1" x14ac:dyDescent="0.3">
      <c r="A898" s="70">
        <f t="shared" si="13"/>
        <v>891</v>
      </c>
      <c r="B898" s="87" t="s">
        <v>410</v>
      </c>
      <c r="C898" s="83" t="s">
        <v>2468</v>
      </c>
      <c r="D898" s="72" t="s">
        <v>1933</v>
      </c>
      <c r="E898" s="19" t="s">
        <v>2178</v>
      </c>
      <c r="F898" s="72" t="s">
        <v>2427</v>
      </c>
      <c r="G898" s="19" t="s">
        <v>2428</v>
      </c>
      <c r="H898" s="72" t="s">
        <v>2195</v>
      </c>
      <c r="I898" s="105">
        <v>2187700</v>
      </c>
      <c r="J898" s="75">
        <v>2187699.9999999995</v>
      </c>
      <c r="K898" s="76">
        <v>7</v>
      </c>
      <c r="L898" s="76" t="s">
        <v>2716</v>
      </c>
    </row>
    <row r="899" spans="1:12" ht="75" customHeight="1" x14ac:dyDescent="0.3">
      <c r="A899" s="70">
        <f t="shared" si="13"/>
        <v>892</v>
      </c>
      <c r="B899" s="87" t="s">
        <v>410</v>
      </c>
      <c r="C899" s="83" t="s">
        <v>2468</v>
      </c>
      <c r="D899" s="72" t="s">
        <v>1933</v>
      </c>
      <c r="E899" s="19" t="s">
        <v>2178</v>
      </c>
      <c r="F899" s="72" t="s">
        <v>2427</v>
      </c>
      <c r="G899" s="19" t="s">
        <v>2428</v>
      </c>
      <c r="H899" s="72" t="s">
        <v>2236</v>
      </c>
      <c r="I899" s="105">
        <v>2197000</v>
      </c>
      <c r="J899" s="75">
        <v>2196999.9999999995</v>
      </c>
      <c r="K899" s="76">
        <v>8</v>
      </c>
      <c r="L899" s="76" t="s">
        <v>2716</v>
      </c>
    </row>
    <row r="900" spans="1:12" ht="75" customHeight="1" x14ac:dyDescent="0.3">
      <c r="A900" s="70">
        <f t="shared" si="13"/>
        <v>893</v>
      </c>
      <c r="B900" s="87" t="s">
        <v>410</v>
      </c>
      <c r="C900" s="72" t="s">
        <v>2469</v>
      </c>
      <c r="D900" s="72" t="s">
        <v>2217</v>
      </c>
      <c r="E900" s="19" t="s">
        <v>2470</v>
      </c>
      <c r="F900" s="19" t="s">
        <v>2472</v>
      </c>
      <c r="G900" s="85" t="s">
        <v>2432</v>
      </c>
      <c r="H900" s="72" t="s">
        <v>2220</v>
      </c>
      <c r="I900" s="81">
        <v>2226400</v>
      </c>
      <c r="J900" s="75">
        <v>2444544.4416691447</v>
      </c>
      <c r="K900" s="76">
        <v>9</v>
      </c>
      <c r="L900" s="76" t="s">
        <v>2716</v>
      </c>
    </row>
    <row r="901" spans="1:12" ht="75" customHeight="1" x14ac:dyDescent="0.3">
      <c r="A901" s="70">
        <f t="shared" si="13"/>
        <v>894</v>
      </c>
      <c r="B901" s="87" t="s">
        <v>410</v>
      </c>
      <c r="C901" s="83" t="s">
        <v>2468</v>
      </c>
      <c r="D901" s="72" t="s">
        <v>2142</v>
      </c>
      <c r="E901" s="19" t="s">
        <v>2143</v>
      </c>
      <c r="F901" s="19" t="s">
        <v>2473</v>
      </c>
      <c r="G901" s="85" t="s">
        <v>2474</v>
      </c>
      <c r="H901" s="72" t="s">
        <v>2166</v>
      </c>
      <c r="I901" s="46">
        <v>2303973.34</v>
      </c>
      <c r="J901" s="75">
        <v>2374286.1962198969</v>
      </c>
      <c r="K901" s="76">
        <v>10</v>
      </c>
      <c r="L901" s="76" t="s">
        <v>2716</v>
      </c>
    </row>
    <row r="902" spans="1:12" ht="75" customHeight="1" x14ac:dyDescent="0.3">
      <c r="A902" s="70">
        <f t="shared" si="13"/>
        <v>895</v>
      </c>
      <c r="B902" s="87" t="s">
        <v>410</v>
      </c>
      <c r="C902" s="83" t="s">
        <v>2468</v>
      </c>
      <c r="D902" s="72" t="s">
        <v>2142</v>
      </c>
      <c r="E902" s="19" t="s">
        <v>2143</v>
      </c>
      <c r="F902" s="19" t="s">
        <v>2475</v>
      </c>
      <c r="G902" s="85" t="s">
        <v>2476</v>
      </c>
      <c r="H902" s="72" t="s">
        <v>2166</v>
      </c>
      <c r="I902" s="46">
        <v>2324553.35</v>
      </c>
      <c r="J902" s="75">
        <v>2395494.2687321715</v>
      </c>
      <c r="K902" s="76">
        <v>11</v>
      </c>
      <c r="L902" s="76" t="s">
        <v>2716</v>
      </c>
    </row>
    <row r="903" spans="1:12" ht="75" customHeight="1" x14ac:dyDescent="0.3">
      <c r="A903" s="70">
        <f t="shared" si="13"/>
        <v>896</v>
      </c>
      <c r="B903" s="87" t="s">
        <v>410</v>
      </c>
      <c r="C903" s="72" t="s">
        <v>2469</v>
      </c>
      <c r="D903" s="82" t="s">
        <v>1484</v>
      </c>
      <c r="E903" s="19" t="s">
        <v>2371</v>
      </c>
      <c r="F903" s="19" t="s">
        <v>2477</v>
      </c>
      <c r="G903" s="85" t="s">
        <v>78</v>
      </c>
      <c r="H903" s="72" t="s">
        <v>2163</v>
      </c>
      <c r="I903" s="105">
        <v>2636345.1</v>
      </c>
      <c r="J903" s="75">
        <v>3015780.3151350361</v>
      </c>
      <c r="K903" s="76">
        <v>12</v>
      </c>
      <c r="L903" s="76" t="s">
        <v>2716</v>
      </c>
    </row>
    <row r="904" spans="1:12" ht="75" customHeight="1" x14ac:dyDescent="0.3">
      <c r="A904" s="70">
        <f t="shared" si="13"/>
        <v>897</v>
      </c>
      <c r="B904" s="87" t="s">
        <v>410</v>
      </c>
      <c r="C904" s="83" t="s">
        <v>2468</v>
      </c>
      <c r="D904" s="72" t="s">
        <v>2126</v>
      </c>
      <c r="E904" s="19" t="s">
        <v>2127</v>
      </c>
      <c r="F904" s="19" t="s">
        <v>2479</v>
      </c>
      <c r="G904" s="85" t="s">
        <v>2480</v>
      </c>
      <c r="H904" s="19" t="s">
        <v>2186</v>
      </c>
      <c r="I904" s="46">
        <v>2904325</v>
      </c>
      <c r="J904" s="75">
        <v>2904325</v>
      </c>
      <c r="K904" s="76">
        <v>13</v>
      </c>
      <c r="L904" s="76" t="s">
        <v>2716</v>
      </c>
    </row>
    <row r="905" spans="1:12" ht="75" customHeight="1" x14ac:dyDescent="0.3">
      <c r="A905" s="70">
        <f t="shared" ref="A905:A968" si="14">ROW(A898)</f>
        <v>898</v>
      </c>
      <c r="B905" s="87" t="s">
        <v>410</v>
      </c>
      <c r="C905" s="83" t="s">
        <v>2468</v>
      </c>
      <c r="D905" s="72" t="s">
        <v>2126</v>
      </c>
      <c r="E905" s="19" t="s">
        <v>2127</v>
      </c>
      <c r="F905" s="19" t="s">
        <v>2479</v>
      </c>
      <c r="G905" s="85" t="s">
        <v>2480</v>
      </c>
      <c r="H905" s="19" t="s">
        <v>2189</v>
      </c>
      <c r="I905" s="46">
        <v>2909429.2749999999</v>
      </c>
      <c r="J905" s="75">
        <v>2909429.2749999999</v>
      </c>
      <c r="K905" s="76">
        <v>14</v>
      </c>
      <c r="L905" s="76" t="s">
        <v>2716</v>
      </c>
    </row>
    <row r="906" spans="1:12" ht="75" customHeight="1" x14ac:dyDescent="0.3">
      <c r="A906" s="70">
        <f t="shared" si="14"/>
        <v>899</v>
      </c>
      <c r="B906" s="87" t="s">
        <v>410</v>
      </c>
      <c r="C906" s="83" t="s">
        <v>2468</v>
      </c>
      <c r="D906" s="72" t="s">
        <v>1627</v>
      </c>
      <c r="E906" s="19" t="s">
        <v>171</v>
      </c>
      <c r="F906" s="72" t="s">
        <v>2481</v>
      </c>
      <c r="G906" s="85" t="s">
        <v>2482</v>
      </c>
      <c r="H906" s="72" t="s">
        <v>2483</v>
      </c>
      <c r="I906" s="105">
        <v>2997966.05</v>
      </c>
      <c r="J906" s="75">
        <v>2997966.0499999993</v>
      </c>
      <c r="K906" s="76">
        <v>15</v>
      </c>
      <c r="L906" s="76" t="s">
        <v>2716</v>
      </c>
    </row>
    <row r="907" spans="1:12" ht="75" customHeight="1" x14ac:dyDescent="0.3">
      <c r="A907" s="70">
        <f t="shared" si="14"/>
        <v>900</v>
      </c>
      <c r="B907" s="87" t="s">
        <v>410</v>
      </c>
      <c r="C907" s="83" t="s">
        <v>2468</v>
      </c>
      <c r="D907" s="72" t="s">
        <v>2126</v>
      </c>
      <c r="E907" s="19" t="s">
        <v>2127</v>
      </c>
      <c r="F907" s="19" t="s">
        <v>2479</v>
      </c>
      <c r="G907" s="85" t="s">
        <v>2480</v>
      </c>
      <c r="H907" s="19" t="s">
        <v>2131</v>
      </c>
      <c r="I907" s="46">
        <v>3034619.9999999995</v>
      </c>
      <c r="J907" s="75">
        <v>3034619.9999999991</v>
      </c>
      <c r="K907" s="76">
        <v>16</v>
      </c>
      <c r="L907" s="76" t="s">
        <v>2716</v>
      </c>
    </row>
    <row r="908" spans="1:12" ht="75" customHeight="1" x14ac:dyDescent="0.3">
      <c r="A908" s="70">
        <f t="shared" si="14"/>
        <v>901</v>
      </c>
      <c r="B908" s="87" t="s">
        <v>410</v>
      </c>
      <c r="C908" s="72" t="s">
        <v>2469</v>
      </c>
      <c r="D908" s="82" t="s">
        <v>1484</v>
      </c>
      <c r="E908" s="19" t="s">
        <v>2371</v>
      </c>
      <c r="F908" s="19" t="s">
        <v>2478</v>
      </c>
      <c r="G908" s="85" t="s">
        <v>78</v>
      </c>
      <c r="H908" s="72" t="s">
        <v>2163</v>
      </c>
      <c r="I908" s="105">
        <v>3055354.5</v>
      </c>
      <c r="J908" s="75">
        <v>3495095.5232906542</v>
      </c>
      <c r="K908" s="76">
        <v>17</v>
      </c>
      <c r="L908" s="76" t="s">
        <v>2716</v>
      </c>
    </row>
    <row r="909" spans="1:12" ht="75" customHeight="1" x14ac:dyDescent="0.3">
      <c r="A909" s="70">
        <f t="shared" si="14"/>
        <v>902</v>
      </c>
      <c r="B909" s="87" t="s">
        <v>410</v>
      </c>
      <c r="C909" s="83" t="s">
        <v>2468</v>
      </c>
      <c r="D909" s="72" t="s">
        <v>2126</v>
      </c>
      <c r="E909" s="19" t="s">
        <v>2127</v>
      </c>
      <c r="F909" s="19" t="s">
        <v>2479</v>
      </c>
      <c r="G909" s="85" t="s">
        <v>2480</v>
      </c>
      <c r="H909" s="19" t="s">
        <v>2188</v>
      </c>
      <c r="I909" s="46">
        <v>3064739.65</v>
      </c>
      <c r="J909" s="75">
        <v>3064739.65</v>
      </c>
      <c r="K909" s="76">
        <v>18</v>
      </c>
      <c r="L909" s="76" t="s">
        <v>2716</v>
      </c>
    </row>
    <row r="910" spans="1:12" ht="75" customHeight="1" x14ac:dyDescent="0.3">
      <c r="A910" s="70">
        <f t="shared" si="14"/>
        <v>903</v>
      </c>
      <c r="B910" s="87" t="s">
        <v>410</v>
      </c>
      <c r="C910" s="83" t="s">
        <v>2468</v>
      </c>
      <c r="D910" s="72" t="s">
        <v>2126</v>
      </c>
      <c r="E910" s="19" t="s">
        <v>2127</v>
      </c>
      <c r="F910" s="19" t="s">
        <v>2479</v>
      </c>
      <c r="G910" s="85" t="s">
        <v>2480</v>
      </c>
      <c r="H910" s="19" t="s">
        <v>2132</v>
      </c>
      <c r="I910" s="46">
        <v>3108503.59</v>
      </c>
      <c r="J910" s="75">
        <v>3108503.59</v>
      </c>
      <c r="K910" s="76">
        <v>19</v>
      </c>
      <c r="L910" s="76" t="s">
        <v>2716</v>
      </c>
    </row>
    <row r="911" spans="1:12" ht="75" customHeight="1" x14ac:dyDescent="0.3">
      <c r="A911" s="70">
        <f t="shared" si="14"/>
        <v>904</v>
      </c>
      <c r="B911" s="87" t="s">
        <v>411</v>
      </c>
      <c r="C911" s="83" t="s">
        <v>2484</v>
      </c>
      <c r="D911" s="72" t="s">
        <v>1930</v>
      </c>
      <c r="E911" s="19" t="s">
        <v>2178</v>
      </c>
      <c r="F911" s="19" t="s">
        <v>2427</v>
      </c>
      <c r="G911" s="19" t="s">
        <v>2428</v>
      </c>
      <c r="H911" s="72" t="s">
        <v>2160</v>
      </c>
      <c r="I911" s="105">
        <v>2150000</v>
      </c>
      <c r="J911" s="75">
        <v>2150000</v>
      </c>
      <c r="K911" s="76">
        <v>1</v>
      </c>
      <c r="L911" s="76" t="s">
        <v>2716</v>
      </c>
    </row>
    <row r="912" spans="1:12" ht="75" customHeight="1" x14ac:dyDescent="0.3">
      <c r="A912" s="70">
        <f t="shared" si="14"/>
        <v>905</v>
      </c>
      <c r="B912" s="87" t="s">
        <v>411</v>
      </c>
      <c r="C912" s="83" t="s">
        <v>2484</v>
      </c>
      <c r="D912" s="72" t="s">
        <v>1933</v>
      </c>
      <c r="E912" s="19" t="s">
        <v>2178</v>
      </c>
      <c r="F912" s="72" t="s">
        <v>2427</v>
      </c>
      <c r="G912" s="19" t="s">
        <v>2428</v>
      </c>
      <c r="H912" s="72" t="s">
        <v>2236</v>
      </c>
      <c r="I912" s="105">
        <v>2200000</v>
      </c>
      <c r="J912" s="75">
        <v>2200000</v>
      </c>
      <c r="K912" s="76">
        <v>2</v>
      </c>
      <c r="L912" s="76" t="s">
        <v>2716</v>
      </c>
    </row>
    <row r="913" spans="1:12" ht="75" customHeight="1" x14ac:dyDescent="0.3">
      <c r="A913" s="70">
        <f t="shared" si="14"/>
        <v>906</v>
      </c>
      <c r="B913" s="87" t="s">
        <v>411</v>
      </c>
      <c r="C913" s="83" t="s">
        <v>2484</v>
      </c>
      <c r="D913" s="72" t="s">
        <v>1930</v>
      </c>
      <c r="E913" s="19" t="s">
        <v>2178</v>
      </c>
      <c r="F913" s="19" t="s">
        <v>2427</v>
      </c>
      <c r="G913" s="19" t="s">
        <v>2428</v>
      </c>
      <c r="H913" s="72" t="s">
        <v>2216</v>
      </c>
      <c r="I913" s="105">
        <v>2213000</v>
      </c>
      <c r="J913" s="75">
        <v>2212999.9999999995</v>
      </c>
      <c r="K913" s="76">
        <v>3</v>
      </c>
      <c r="L913" s="76" t="s">
        <v>2716</v>
      </c>
    </row>
    <row r="914" spans="1:12" ht="75" customHeight="1" x14ac:dyDescent="0.3">
      <c r="A914" s="70">
        <f t="shared" si="14"/>
        <v>907</v>
      </c>
      <c r="B914" s="87" t="s">
        <v>411</v>
      </c>
      <c r="C914" s="83" t="s">
        <v>2484</v>
      </c>
      <c r="D914" s="72" t="s">
        <v>1930</v>
      </c>
      <c r="E914" s="19" t="s">
        <v>2178</v>
      </c>
      <c r="F914" s="19" t="s">
        <v>2427</v>
      </c>
      <c r="G914" s="19" t="s">
        <v>2428</v>
      </c>
      <c r="H914" s="72" t="s">
        <v>2169</v>
      </c>
      <c r="I914" s="105">
        <v>2215000</v>
      </c>
      <c r="J914" s="75">
        <v>2215000</v>
      </c>
      <c r="K914" s="76">
        <v>4</v>
      </c>
      <c r="L914" s="76" t="s">
        <v>2716</v>
      </c>
    </row>
    <row r="915" spans="1:12" ht="75" customHeight="1" x14ac:dyDescent="0.3">
      <c r="A915" s="70">
        <f t="shared" si="14"/>
        <v>908</v>
      </c>
      <c r="B915" s="87" t="s">
        <v>411</v>
      </c>
      <c r="C915" s="83" t="s">
        <v>2484</v>
      </c>
      <c r="D915" s="72" t="s">
        <v>1930</v>
      </c>
      <c r="E915" s="19" t="s">
        <v>2178</v>
      </c>
      <c r="F915" s="19" t="s">
        <v>2427</v>
      </c>
      <c r="G915" s="19" t="s">
        <v>2428</v>
      </c>
      <c r="H915" s="72" t="s">
        <v>2192</v>
      </c>
      <c r="I915" s="105">
        <v>2217000</v>
      </c>
      <c r="J915" s="75">
        <v>2216999.9999999995</v>
      </c>
      <c r="K915" s="76">
        <v>5</v>
      </c>
      <c r="L915" s="76" t="s">
        <v>2716</v>
      </c>
    </row>
    <row r="916" spans="1:12" ht="75" customHeight="1" x14ac:dyDescent="0.3">
      <c r="A916" s="70">
        <f t="shared" si="14"/>
        <v>909</v>
      </c>
      <c r="B916" s="87" t="s">
        <v>411</v>
      </c>
      <c r="C916" s="72" t="s">
        <v>2485</v>
      </c>
      <c r="D916" s="72" t="s">
        <v>2217</v>
      </c>
      <c r="E916" s="19" t="s">
        <v>2470</v>
      </c>
      <c r="F916" s="19" t="s">
        <v>2471</v>
      </c>
      <c r="G916" s="85" t="s">
        <v>2428</v>
      </c>
      <c r="H916" s="72" t="s">
        <v>2220</v>
      </c>
      <c r="I916" s="81">
        <v>2239050</v>
      </c>
      <c r="J916" s="75">
        <v>2458433.8987240829</v>
      </c>
      <c r="K916" s="76">
        <v>6</v>
      </c>
      <c r="L916" s="76" t="s">
        <v>2716</v>
      </c>
    </row>
    <row r="917" spans="1:12" ht="75" customHeight="1" x14ac:dyDescent="0.3">
      <c r="A917" s="70">
        <f t="shared" si="14"/>
        <v>910</v>
      </c>
      <c r="B917" s="87" t="s">
        <v>411</v>
      </c>
      <c r="C917" s="83" t="s">
        <v>2484</v>
      </c>
      <c r="D917" s="72" t="s">
        <v>1933</v>
      </c>
      <c r="E917" s="19" t="s">
        <v>2178</v>
      </c>
      <c r="F917" s="72" t="s">
        <v>2427</v>
      </c>
      <c r="G917" s="19" t="s">
        <v>2428</v>
      </c>
      <c r="H917" s="72" t="s">
        <v>2195</v>
      </c>
      <c r="I917" s="105">
        <v>2267000</v>
      </c>
      <c r="J917" s="75">
        <v>2267000</v>
      </c>
      <c r="K917" s="76">
        <v>7</v>
      </c>
      <c r="L917" s="76" t="s">
        <v>2716</v>
      </c>
    </row>
    <row r="918" spans="1:12" ht="75" customHeight="1" x14ac:dyDescent="0.3">
      <c r="A918" s="70">
        <f t="shared" si="14"/>
        <v>911</v>
      </c>
      <c r="B918" s="87" t="s">
        <v>411</v>
      </c>
      <c r="C918" s="83" t="s">
        <v>2484</v>
      </c>
      <c r="D918" s="72" t="s">
        <v>2142</v>
      </c>
      <c r="E918" s="19" t="s">
        <v>2143</v>
      </c>
      <c r="F918" s="19" t="s">
        <v>2473</v>
      </c>
      <c r="G918" s="85" t="s">
        <v>2474</v>
      </c>
      <c r="H918" s="72" t="s">
        <v>2166</v>
      </c>
      <c r="I918" s="46">
        <v>2299155.9900000002</v>
      </c>
      <c r="J918" s="75">
        <v>2369321.8299189573</v>
      </c>
      <c r="K918" s="76">
        <v>8</v>
      </c>
      <c r="L918" s="76" t="s">
        <v>2716</v>
      </c>
    </row>
    <row r="919" spans="1:12" ht="75" customHeight="1" x14ac:dyDescent="0.3">
      <c r="A919" s="70">
        <f t="shared" si="14"/>
        <v>912</v>
      </c>
      <c r="B919" s="87" t="s">
        <v>411</v>
      </c>
      <c r="C919" s="83" t="s">
        <v>2484</v>
      </c>
      <c r="D919" s="72" t="s">
        <v>1924</v>
      </c>
      <c r="E919" s="19" t="s">
        <v>2178</v>
      </c>
      <c r="F919" s="72" t="s">
        <v>2427</v>
      </c>
      <c r="G919" s="19" t="s">
        <v>2428</v>
      </c>
      <c r="H919" s="72" t="s">
        <v>2159</v>
      </c>
      <c r="I919" s="105">
        <v>2300500</v>
      </c>
      <c r="J919" s="75">
        <v>2300499.9999999995</v>
      </c>
      <c r="K919" s="76">
        <v>9</v>
      </c>
      <c r="L919" s="76" t="s">
        <v>2716</v>
      </c>
    </row>
    <row r="920" spans="1:12" ht="75" customHeight="1" x14ac:dyDescent="0.3">
      <c r="A920" s="70">
        <f t="shared" si="14"/>
        <v>913</v>
      </c>
      <c r="B920" s="87" t="s">
        <v>411</v>
      </c>
      <c r="C920" s="72" t="s">
        <v>2485</v>
      </c>
      <c r="D920" s="72" t="s">
        <v>2217</v>
      </c>
      <c r="E920" s="19" t="s">
        <v>2470</v>
      </c>
      <c r="F920" s="19" t="s">
        <v>2472</v>
      </c>
      <c r="G920" s="85" t="s">
        <v>2432</v>
      </c>
      <c r="H920" s="72" t="s">
        <v>2220</v>
      </c>
      <c r="I920" s="81">
        <v>2314950</v>
      </c>
      <c r="J920" s="75">
        <v>2541770.6410537129</v>
      </c>
      <c r="K920" s="76">
        <v>10</v>
      </c>
      <c r="L920" s="76" t="s">
        <v>2716</v>
      </c>
    </row>
    <row r="921" spans="1:12" ht="75" customHeight="1" x14ac:dyDescent="0.3">
      <c r="A921" s="70">
        <f t="shared" si="14"/>
        <v>914</v>
      </c>
      <c r="B921" s="87" t="s">
        <v>411</v>
      </c>
      <c r="C921" s="83" t="s">
        <v>2484</v>
      </c>
      <c r="D921" s="72" t="s">
        <v>2142</v>
      </c>
      <c r="E921" s="19" t="s">
        <v>2143</v>
      </c>
      <c r="F921" s="19" t="s">
        <v>2475</v>
      </c>
      <c r="G921" s="85" t="s">
        <v>2476</v>
      </c>
      <c r="H921" s="72" t="s">
        <v>2166</v>
      </c>
      <c r="I921" s="46">
        <v>2319736</v>
      </c>
      <c r="J921" s="75">
        <v>2390529.9024312319</v>
      </c>
      <c r="K921" s="76">
        <v>11</v>
      </c>
      <c r="L921" s="76" t="s">
        <v>2716</v>
      </c>
    </row>
    <row r="922" spans="1:12" ht="75" customHeight="1" x14ac:dyDescent="0.3">
      <c r="A922" s="70">
        <f t="shared" si="14"/>
        <v>915</v>
      </c>
      <c r="B922" s="87" t="s">
        <v>411</v>
      </c>
      <c r="C922" s="72" t="s">
        <v>2485</v>
      </c>
      <c r="D922" s="82" t="s">
        <v>1484</v>
      </c>
      <c r="E922" s="19" t="s">
        <v>2371</v>
      </c>
      <c r="F922" s="19" t="s">
        <v>2477</v>
      </c>
      <c r="G922" s="85" t="s">
        <v>78</v>
      </c>
      <c r="H922" s="72" t="s">
        <v>2163</v>
      </c>
      <c r="I922" s="105">
        <v>2665670.1</v>
      </c>
      <c r="J922" s="75">
        <v>3049325.9073798964</v>
      </c>
      <c r="K922" s="76">
        <v>12</v>
      </c>
      <c r="L922" s="76" t="s">
        <v>2716</v>
      </c>
    </row>
    <row r="923" spans="1:12" ht="75" customHeight="1" x14ac:dyDescent="0.3">
      <c r="A923" s="70">
        <f t="shared" si="14"/>
        <v>916</v>
      </c>
      <c r="B923" s="87" t="s">
        <v>411</v>
      </c>
      <c r="C923" s="83" t="s">
        <v>2484</v>
      </c>
      <c r="D923" s="72" t="s">
        <v>1627</v>
      </c>
      <c r="E923" s="19" t="s">
        <v>171</v>
      </c>
      <c r="F923" s="19" t="s">
        <v>2481</v>
      </c>
      <c r="G923" s="85" t="s">
        <v>2482</v>
      </c>
      <c r="H923" s="72" t="s">
        <v>2483</v>
      </c>
      <c r="I923" s="105">
        <v>2900216.05</v>
      </c>
      <c r="J923" s="75">
        <v>2900216.0499999993</v>
      </c>
      <c r="K923" s="76">
        <v>13</v>
      </c>
      <c r="L923" s="76" t="s">
        <v>2716</v>
      </c>
    </row>
    <row r="924" spans="1:12" ht="75" customHeight="1" x14ac:dyDescent="0.3">
      <c r="A924" s="70">
        <f t="shared" si="14"/>
        <v>917</v>
      </c>
      <c r="B924" s="87" t="s">
        <v>411</v>
      </c>
      <c r="C924" s="83" t="s">
        <v>2484</v>
      </c>
      <c r="D924" s="72" t="s">
        <v>2126</v>
      </c>
      <c r="E924" s="19" t="s">
        <v>2127</v>
      </c>
      <c r="F924" s="19" t="s">
        <v>2479</v>
      </c>
      <c r="G924" s="85" t="s">
        <v>2480</v>
      </c>
      <c r="H924" s="19" t="s">
        <v>2186</v>
      </c>
      <c r="I924" s="46">
        <v>2942275</v>
      </c>
      <c r="J924" s="75">
        <v>2942275</v>
      </c>
      <c r="K924" s="76">
        <v>14</v>
      </c>
      <c r="L924" s="76" t="s">
        <v>2716</v>
      </c>
    </row>
    <row r="925" spans="1:12" ht="75" customHeight="1" x14ac:dyDescent="0.3">
      <c r="A925" s="70">
        <f t="shared" si="14"/>
        <v>918</v>
      </c>
      <c r="B925" s="87" t="s">
        <v>411</v>
      </c>
      <c r="C925" s="83" t="s">
        <v>2484</v>
      </c>
      <c r="D925" s="72" t="s">
        <v>2126</v>
      </c>
      <c r="E925" s="19" t="s">
        <v>2127</v>
      </c>
      <c r="F925" s="19" t="s">
        <v>2479</v>
      </c>
      <c r="G925" s="85" t="s">
        <v>2480</v>
      </c>
      <c r="H925" s="19" t="s">
        <v>2189</v>
      </c>
      <c r="I925" s="46">
        <v>2998339.8</v>
      </c>
      <c r="J925" s="75">
        <v>2998339.7999999993</v>
      </c>
      <c r="K925" s="76">
        <v>15</v>
      </c>
      <c r="L925" s="76" t="s">
        <v>2716</v>
      </c>
    </row>
    <row r="926" spans="1:12" ht="75" customHeight="1" x14ac:dyDescent="0.3">
      <c r="A926" s="70">
        <f t="shared" si="14"/>
        <v>919</v>
      </c>
      <c r="B926" s="87" t="s">
        <v>411</v>
      </c>
      <c r="C926" s="83" t="s">
        <v>2484</v>
      </c>
      <c r="D926" s="72" t="s">
        <v>2126</v>
      </c>
      <c r="E926" s="19" t="s">
        <v>2127</v>
      </c>
      <c r="F926" s="19" t="s">
        <v>2479</v>
      </c>
      <c r="G926" s="85" t="s">
        <v>2480</v>
      </c>
      <c r="H926" s="19" t="s">
        <v>2131</v>
      </c>
      <c r="I926" s="46">
        <v>3047269.9999999995</v>
      </c>
      <c r="J926" s="75">
        <v>3047269.9999999991</v>
      </c>
      <c r="K926" s="76">
        <v>16</v>
      </c>
      <c r="L926" s="76" t="s">
        <v>2716</v>
      </c>
    </row>
    <row r="927" spans="1:12" ht="75" customHeight="1" x14ac:dyDescent="0.3">
      <c r="A927" s="70">
        <f t="shared" si="14"/>
        <v>920</v>
      </c>
      <c r="B927" s="87" t="s">
        <v>411</v>
      </c>
      <c r="C927" s="72" t="s">
        <v>2485</v>
      </c>
      <c r="D927" s="82" t="s">
        <v>1484</v>
      </c>
      <c r="E927" s="19" t="s">
        <v>2371</v>
      </c>
      <c r="F927" s="19" t="s">
        <v>2478</v>
      </c>
      <c r="G927" s="85" t="s">
        <v>78</v>
      </c>
      <c r="H927" s="72" t="s">
        <v>2163</v>
      </c>
      <c r="I927" s="105">
        <v>3084679.5</v>
      </c>
      <c r="J927" s="75">
        <v>3528641.115535514</v>
      </c>
      <c r="K927" s="76">
        <v>17</v>
      </c>
      <c r="L927" s="76" t="s">
        <v>2716</v>
      </c>
    </row>
    <row r="928" spans="1:12" ht="75" customHeight="1" x14ac:dyDescent="0.3">
      <c r="A928" s="70">
        <f t="shared" si="14"/>
        <v>921</v>
      </c>
      <c r="B928" s="87" t="s">
        <v>411</v>
      </c>
      <c r="C928" s="83" t="s">
        <v>2484</v>
      </c>
      <c r="D928" s="72" t="s">
        <v>2126</v>
      </c>
      <c r="E928" s="19" t="s">
        <v>2127</v>
      </c>
      <c r="F928" s="19" t="s">
        <v>2479</v>
      </c>
      <c r="G928" s="85" t="s">
        <v>2480</v>
      </c>
      <c r="H928" s="19" t="s">
        <v>2188</v>
      </c>
      <c r="I928" s="46">
        <v>3096351.9999999995</v>
      </c>
      <c r="J928" s="75">
        <v>3096351.9999999991</v>
      </c>
      <c r="K928" s="76">
        <v>18</v>
      </c>
      <c r="L928" s="76" t="s">
        <v>2716</v>
      </c>
    </row>
    <row r="929" spans="1:12" ht="75" customHeight="1" x14ac:dyDescent="0.3">
      <c r="A929" s="70">
        <f t="shared" si="14"/>
        <v>922</v>
      </c>
      <c r="B929" s="87" t="s">
        <v>412</v>
      </c>
      <c r="C929" s="83" t="s">
        <v>2486</v>
      </c>
      <c r="D929" s="72" t="s">
        <v>2126</v>
      </c>
      <c r="E929" s="19" t="s">
        <v>2127</v>
      </c>
      <c r="F929" s="19" t="s">
        <v>2135</v>
      </c>
      <c r="G929" s="85" t="s">
        <v>2136</v>
      </c>
      <c r="H929" s="19" t="s">
        <v>2186</v>
      </c>
      <c r="I929" s="46">
        <v>823514.99999999988</v>
      </c>
      <c r="J929" s="75">
        <v>823514.99999999977</v>
      </c>
      <c r="K929" s="76">
        <v>1</v>
      </c>
      <c r="L929" s="76" t="s">
        <v>2716</v>
      </c>
    </row>
    <row r="930" spans="1:12" ht="75" customHeight="1" x14ac:dyDescent="0.3">
      <c r="A930" s="70">
        <f t="shared" si="14"/>
        <v>923</v>
      </c>
      <c r="B930" s="87" t="s">
        <v>412</v>
      </c>
      <c r="C930" s="83" t="s">
        <v>2486</v>
      </c>
      <c r="D930" s="72" t="s">
        <v>2126</v>
      </c>
      <c r="E930" s="19" t="s">
        <v>2127</v>
      </c>
      <c r="F930" s="19" t="s">
        <v>2135</v>
      </c>
      <c r="G930" s="85" t="s">
        <v>2136</v>
      </c>
      <c r="H930" s="19" t="s">
        <v>2189</v>
      </c>
      <c r="I930" s="46">
        <v>868249.99999999988</v>
      </c>
      <c r="J930" s="75">
        <v>868249.99999999977</v>
      </c>
      <c r="K930" s="76">
        <v>2</v>
      </c>
      <c r="L930" s="76" t="s">
        <v>2716</v>
      </c>
    </row>
    <row r="931" spans="1:12" ht="75" customHeight="1" x14ac:dyDescent="0.3">
      <c r="A931" s="70">
        <f t="shared" si="14"/>
        <v>924</v>
      </c>
      <c r="B931" s="87" t="s">
        <v>412</v>
      </c>
      <c r="C931" s="83" t="s">
        <v>2486</v>
      </c>
      <c r="D931" s="72" t="s">
        <v>2126</v>
      </c>
      <c r="E931" s="19" t="s">
        <v>2127</v>
      </c>
      <c r="F931" s="19" t="s">
        <v>2137</v>
      </c>
      <c r="G931" s="85" t="s">
        <v>2138</v>
      </c>
      <c r="H931" s="19" t="s">
        <v>2186</v>
      </c>
      <c r="I931" s="46">
        <v>914951.49999999988</v>
      </c>
      <c r="J931" s="75">
        <v>914951.49999999977</v>
      </c>
      <c r="K931" s="76">
        <v>3</v>
      </c>
      <c r="L931" s="76" t="s">
        <v>2716</v>
      </c>
    </row>
    <row r="932" spans="1:12" ht="75" customHeight="1" x14ac:dyDescent="0.3">
      <c r="A932" s="70">
        <f t="shared" si="14"/>
        <v>925</v>
      </c>
      <c r="B932" s="87" t="s">
        <v>412</v>
      </c>
      <c r="C932" s="83" t="s">
        <v>2486</v>
      </c>
      <c r="D932" s="72" t="s">
        <v>2126</v>
      </c>
      <c r="E932" s="19" t="s">
        <v>2127</v>
      </c>
      <c r="F932" s="19" t="s">
        <v>2135</v>
      </c>
      <c r="G932" s="85" t="s">
        <v>2136</v>
      </c>
      <c r="H932" s="19" t="s">
        <v>2131</v>
      </c>
      <c r="I932" s="46">
        <v>952544.99999999988</v>
      </c>
      <c r="J932" s="75">
        <v>952544.99999999965</v>
      </c>
      <c r="K932" s="76">
        <v>4</v>
      </c>
      <c r="L932" s="76" t="s">
        <v>2716</v>
      </c>
    </row>
    <row r="933" spans="1:12" ht="75" customHeight="1" x14ac:dyDescent="0.3">
      <c r="A933" s="70">
        <f t="shared" si="14"/>
        <v>926</v>
      </c>
      <c r="B933" s="87" t="s">
        <v>412</v>
      </c>
      <c r="C933" s="83" t="s">
        <v>2486</v>
      </c>
      <c r="D933" s="72" t="s">
        <v>2126</v>
      </c>
      <c r="E933" s="19" t="s">
        <v>2127</v>
      </c>
      <c r="F933" s="19" t="s">
        <v>2137</v>
      </c>
      <c r="G933" s="85" t="s">
        <v>2138</v>
      </c>
      <c r="H933" s="19" t="s">
        <v>2189</v>
      </c>
      <c r="I933" s="46">
        <v>964159.99999999988</v>
      </c>
      <c r="J933" s="75">
        <v>964159.99999999965</v>
      </c>
      <c r="K933" s="76">
        <v>5</v>
      </c>
      <c r="L933" s="76" t="s">
        <v>2716</v>
      </c>
    </row>
    <row r="934" spans="1:12" ht="75" customHeight="1" x14ac:dyDescent="0.3">
      <c r="A934" s="70">
        <f t="shared" si="14"/>
        <v>927</v>
      </c>
      <c r="B934" s="87" t="s">
        <v>412</v>
      </c>
      <c r="C934" s="83" t="s">
        <v>2486</v>
      </c>
      <c r="D934" s="72" t="s">
        <v>1930</v>
      </c>
      <c r="E934" s="19" t="s">
        <v>2158</v>
      </c>
      <c r="F934" s="19" t="s">
        <v>2390</v>
      </c>
      <c r="G934" s="19" t="s">
        <v>2390</v>
      </c>
      <c r="H934" s="72" t="s">
        <v>2161</v>
      </c>
      <c r="I934" s="105">
        <v>994035</v>
      </c>
      <c r="J934" s="75">
        <v>1046478.7353381545</v>
      </c>
      <c r="K934" s="76">
        <v>6</v>
      </c>
      <c r="L934" s="76" t="s">
        <v>2716</v>
      </c>
    </row>
    <row r="935" spans="1:12" ht="75" customHeight="1" x14ac:dyDescent="0.3">
      <c r="A935" s="70">
        <f t="shared" si="14"/>
        <v>928</v>
      </c>
      <c r="B935" s="87" t="s">
        <v>412</v>
      </c>
      <c r="C935" s="83" t="s">
        <v>2486</v>
      </c>
      <c r="D935" s="72" t="s">
        <v>2126</v>
      </c>
      <c r="E935" s="19" t="s">
        <v>2127</v>
      </c>
      <c r="F935" s="19" t="s">
        <v>2137</v>
      </c>
      <c r="G935" s="85" t="s">
        <v>2138</v>
      </c>
      <c r="H935" s="19" t="s">
        <v>2131</v>
      </c>
      <c r="I935" s="46">
        <v>1000844.9999999999</v>
      </c>
      <c r="J935" s="75">
        <v>1000844.9999999997</v>
      </c>
      <c r="K935" s="76">
        <v>7</v>
      </c>
      <c r="L935" s="76" t="s">
        <v>2716</v>
      </c>
    </row>
    <row r="936" spans="1:12" ht="75" customHeight="1" x14ac:dyDescent="0.3">
      <c r="A936" s="70">
        <f t="shared" si="14"/>
        <v>929</v>
      </c>
      <c r="B936" s="87" t="s">
        <v>412</v>
      </c>
      <c r="C936" s="83" t="s">
        <v>2486</v>
      </c>
      <c r="D936" s="72" t="s">
        <v>1933</v>
      </c>
      <c r="E936" s="19" t="s">
        <v>2158</v>
      </c>
      <c r="F936" s="72" t="s">
        <v>2390</v>
      </c>
      <c r="G936" s="19" t="s">
        <v>2390</v>
      </c>
      <c r="H936" s="72" t="s">
        <v>2169</v>
      </c>
      <c r="I936" s="105">
        <v>1044000</v>
      </c>
      <c r="J936" s="75">
        <v>1099079.8107642422</v>
      </c>
      <c r="K936" s="76">
        <v>8</v>
      </c>
      <c r="L936" s="76" t="s">
        <v>2716</v>
      </c>
    </row>
    <row r="937" spans="1:12" ht="75" customHeight="1" x14ac:dyDescent="0.3">
      <c r="A937" s="70">
        <f t="shared" si="14"/>
        <v>930</v>
      </c>
      <c r="B937" s="87" t="s">
        <v>412</v>
      </c>
      <c r="C937" s="83" t="s">
        <v>2486</v>
      </c>
      <c r="D937" s="72" t="s">
        <v>2126</v>
      </c>
      <c r="E937" s="19" t="s">
        <v>2127</v>
      </c>
      <c r="F937" s="19" t="s">
        <v>2135</v>
      </c>
      <c r="G937" s="85" t="s">
        <v>2136</v>
      </c>
      <c r="H937" s="19" t="s">
        <v>2132</v>
      </c>
      <c r="I937" s="46">
        <v>1072415.135</v>
      </c>
      <c r="J937" s="75">
        <v>1072415.135</v>
      </c>
      <c r="K937" s="76">
        <v>9</v>
      </c>
      <c r="L937" s="76" t="s">
        <v>2716</v>
      </c>
    </row>
    <row r="938" spans="1:12" ht="75" customHeight="1" x14ac:dyDescent="0.3">
      <c r="A938" s="70">
        <f t="shared" si="14"/>
        <v>931</v>
      </c>
      <c r="B938" s="87" t="s">
        <v>412</v>
      </c>
      <c r="C938" s="83" t="s">
        <v>2486</v>
      </c>
      <c r="D938" s="72" t="s">
        <v>2126</v>
      </c>
      <c r="E938" s="19" t="s">
        <v>2127</v>
      </c>
      <c r="F938" s="19" t="s">
        <v>2135</v>
      </c>
      <c r="G938" s="85" t="s">
        <v>2136</v>
      </c>
      <c r="H938" s="19" t="s">
        <v>2188</v>
      </c>
      <c r="I938" s="46">
        <v>1072909.75</v>
      </c>
      <c r="J938" s="75">
        <v>1072909.75</v>
      </c>
      <c r="K938" s="76">
        <v>10</v>
      </c>
      <c r="L938" s="76" t="s">
        <v>2716</v>
      </c>
    </row>
    <row r="939" spans="1:12" ht="75" customHeight="1" x14ac:dyDescent="0.3">
      <c r="A939" s="70">
        <f t="shared" si="14"/>
        <v>932</v>
      </c>
      <c r="B939" s="87" t="s">
        <v>412</v>
      </c>
      <c r="C939" s="83" t="s">
        <v>2486</v>
      </c>
      <c r="D939" s="72" t="s">
        <v>2126</v>
      </c>
      <c r="E939" s="19" t="s">
        <v>2127</v>
      </c>
      <c r="F939" s="19" t="s">
        <v>2137</v>
      </c>
      <c r="G939" s="85" t="s">
        <v>2138</v>
      </c>
      <c r="H939" s="19" t="s">
        <v>2132</v>
      </c>
      <c r="I939" s="46">
        <v>1120715.135</v>
      </c>
      <c r="J939" s="75">
        <v>1120715.135</v>
      </c>
      <c r="K939" s="76">
        <v>11</v>
      </c>
      <c r="L939" s="76" t="s">
        <v>2716</v>
      </c>
    </row>
    <row r="940" spans="1:12" ht="75" customHeight="1" x14ac:dyDescent="0.3">
      <c r="A940" s="70">
        <f t="shared" si="14"/>
        <v>933</v>
      </c>
      <c r="B940" s="87" t="s">
        <v>412</v>
      </c>
      <c r="C940" s="83" t="s">
        <v>2486</v>
      </c>
      <c r="D940" s="72" t="s">
        <v>2126</v>
      </c>
      <c r="E940" s="19" t="s">
        <v>2127</v>
      </c>
      <c r="F940" s="19" t="s">
        <v>2137</v>
      </c>
      <c r="G940" s="85" t="s">
        <v>2138</v>
      </c>
      <c r="H940" s="19" t="s">
        <v>2188</v>
      </c>
      <c r="I940" s="46">
        <v>1121209.75</v>
      </c>
      <c r="J940" s="75">
        <v>1121209.75</v>
      </c>
      <c r="K940" s="76">
        <v>12</v>
      </c>
      <c r="L940" s="76" t="s">
        <v>2716</v>
      </c>
    </row>
    <row r="941" spans="1:12" ht="75" customHeight="1" x14ac:dyDescent="0.3">
      <c r="A941" s="70">
        <f t="shared" si="14"/>
        <v>934</v>
      </c>
      <c r="B941" s="87" t="s">
        <v>412</v>
      </c>
      <c r="C941" s="72" t="s">
        <v>2487</v>
      </c>
      <c r="D941" s="82" t="s">
        <v>1484</v>
      </c>
      <c r="E941" s="19" t="s">
        <v>1616</v>
      </c>
      <c r="F941" s="19" t="s">
        <v>2436</v>
      </c>
      <c r="G941" s="85" t="s">
        <v>78</v>
      </c>
      <c r="H941" s="72" t="s">
        <v>2163</v>
      </c>
      <c r="I941" s="105">
        <v>1229603</v>
      </c>
      <c r="J941" s="75">
        <v>1275680.3688484349</v>
      </c>
      <c r="K941" s="76">
        <v>13</v>
      </c>
      <c r="L941" s="76" t="s">
        <v>2716</v>
      </c>
    </row>
    <row r="942" spans="1:12" ht="75" customHeight="1" x14ac:dyDescent="0.3">
      <c r="A942" s="70">
        <f t="shared" si="14"/>
        <v>935</v>
      </c>
      <c r="B942" s="87" t="s">
        <v>412</v>
      </c>
      <c r="C942" s="83" t="s">
        <v>2486</v>
      </c>
      <c r="D942" s="72" t="s">
        <v>1930</v>
      </c>
      <c r="E942" s="19" t="s">
        <v>2258</v>
      </c>
      <c r="F942" s="19" t="s">
        <v>2391</v>
      </c>
      <c r="G942" s="19" t="s">
        <v>2391</v>
      </c>
      <c r="H942" s="72" t="s">
        <v>2192</v>
      </c>
      <c r="I942" s="105">
        <v>1268400</v>
      </c>
      <c r="J942" s="75">
        <v>1335318.8045721885</v>
      </c>
      <c r="K942" s="76">
        <v>14</v>
      </c>
      <c r="L942" s="76" t="s">
        <v>2716</v>
      </c>
    </row>
    <row r="943" spans="1:12" ht="75" customHeight="1" x14ac:dyDescent="0.3">
      <c r="A943" s="70">
        <f t="shared" si="14"/>
        <v>936</v>
      </c>
      <c r="B943" s="87" t="s">
        <v>412</v>
      </c>
      <c r="C943" s="71" t="s">
        <v>2486</v>
      </c>
      <c r="D943" s="72" t="s">
        <v>2146</v>
      </c>
      <c r="E943" s="19" t="s">
        <v>1621</v>
      </c>
      <c r="F943" s="19" t="s">
        <v>2488</v>
      </c>
      <c r="G943" s="85" t="s">
        <v>2442</v>
      </c>
      <c r="H943" s="87" t="s">
        <v>2149</v>
      </c>
      <c r="I943" s="105">
        <v>1287655</v>
      </c>
      <c r="J943" s="75">
        <v>1333958.1659675003</v>
      </c>
      <c r="K943" s="76">
        <v>15</v>
      </c>
      <c r="L943" s="76" t="s">
        <v>2716</v>
      </c>
    </row>
    <row r="944" spans="1:12" ht="75" customHeight="1" x14ac:dyDescent="0.3">
      <c r="A944" s="70">
        <f t="shared" si="14"/>
        <v>937</v>
      </c>
      <c r="B944" s="87" t="s">
        <v>412</v>
      </c>
      <c r="C944" s="72" t="s">
        <v>2487</v>
      </c>
      <c r="D944" s="72" t="s">
        <v>2217</v>
      </c>
      <c r="E944" s="19" t="s">
        <v>2258</v>
      </c>
      <c r="F944" s="19" t="s">
        <v>2437</v>
      </c>
      <c r="G944" s="85" t="s">
        <v>2438</v>
      </c>
      <c r="H944" s="72" t="s">
        <v>2220</v>
      </c>
      <c r="I944" s="81">
        <v>1307320</v>
      </c>
      <c r="J944" s="75">
        <v>1383955.7367053097</v>
      </c>
      <c r="K944" s="76">
        <v>16</v>
      </c>
      <c r="L944" s="76" t="s">
        <v>2716</v>
      </c>
    </row>
    <row r="945" spans="1:12" ht="75" customHeight="1" x14ac:dyDescent="0.3">
      <c r="A945" s="70">
        <f t="shared" si="14"/>
        <v>938</v>
      </c>
      <c r="B945" s="87" t="s">
        <v>412</v>
      </c>
      <c r="C945" s="83" t="s">
        <v>2486</v>
      </c>
      <c r="D945" s="72" t="s">
        <v>2142</v>
      </c>
      <c r="E945" s="19" t="s">
        <v>2143</v>
      </c>
      <c r="F945" s="19" t="s">
        <v>2439</v>
      </c>
      <c r="G945" s="85" t="s">
        <v>2440</v>
      </c>
      <c r="H945" s="72" t="s">
        <v>2166</v>
      </c>
      <c r="I945" s="46">
        <v>1310205.81</v>
      </c>
      <c r="J945" s="75">
        <v>1347215.1574817155</v>
      </c>
      <c r="K945" s="76">
        <v>17</v>
      </c>
      <c r="L945" s="76" t="s">
        <v>2716</v>
      </c>
    </row>
    <row r="946" spans="1:12" ht="75" customHeight="1" x14ac:dyDescent="0.3">
      <c r="A946" s="70">
        <f t="shared" si="14"/>
        <v>939</v>
      </c>
      <c r="B946" s="87" t="s">
        <v>412</v>
      </c>
      <c r="C946" s="83" t="s">
        <v>2486</v>
      </c>
      <c r="D946" s="72" t="s">
        <v>1933</v>
      </c>
      <c r="E946" s="19" t="s">
        <v>2258</v>
      </c>
      <c r="F946" s="72" t="s">
        <v>2391</v>
      </c>
      <c r="G946" s="19" t="s">
        <v>2391</v>
      </c>
      <c r="H946" s="72" t="s">
        <v>2159</v>
      </c>
      <c r="I946" s="105">
        <v>1318554</v>
      </c>
      <c r="J946" s="75">
        <v>1388118.8513433279</v>
      </c>
      <c r="K946" s="76">
        <v>18</v>
      </c>
      <c r="L946" s="76" t="s">
        <v>2716</v>
      </c>
    </row>
    <row r="947" spans="1:12" ht="75" customHeight="1" x14ac:dyDescent="0.3">
      <c r="A947" s="70">
        <f t="shared" si="14"/>
        <v>940</v>
      </c>
      <c r="B947" s="87" t="s">
        <v>412</v>
      </c>
      <c r="C947" s="83" t="s">
        <v>2486</v>
      </c>
      <c r="D947" s="72" t="s">
        <v>2142</v>
      </c>
      <c r="E947" s="19" t="s">
        <v>2143</v>
      </c>
      <c r="F947" s="19" t="s">
        <v>2394</v>
      </c>
      <c r="G947" s="85" t="s">
        <v>2395</v>
      </c>
      <c r="H947" s="72" t="s">
        <v>2166</v>
      </c>
      <c r="I947" s="46">
        <v>1354810.16</v>
      </c>
      <c r="J947" s="75">
        <v>1392758.9320519879</v>
      </c>
      <c r="K947" s="76">
        <v>19</v>
      </c>
      <c r="L947" s="76" t="s">
        <v>2716</v>
      </c>
    </row>
    <row r="948" spans="1:12" ht="75" customHeight="1" x14ac:dyDescent="0.3">
      <c r="A948" s="70">
        <f t="shared" si="14"/>
        <v>941</v>
      </c>
      <c r="B948" s="87" t="s">
        <v>412</v>
      </c>
      <c r="C948" s="83" t="s">
        <v>2486</v>
      </c>
      <c r="D948" s="72" t="s">
        <v>2142</v>
      </c>
      <c r="E948" s="19" t="s">
        <v>2143</v>
      </c>
      <c r="F948" s="19" t="s">
        <v>2443</v>
      </c>
      <c r="G948" s="85" t="s">
        <v>2444</v>
      </c>
      <c r="H948" s="72" t="s">
        <v>2166</v>
      </c>
      <c r="I948" s="46">
        <v>1370762.46</v>
      </c>
      <c r="J948" s="75">
        <v>1410260.6387451913</v>
      </c>
      <c r="K948" s="76">
        <v>20</v>
      </c>
      <c r="L948" s="76" t="s">
        <v>2716</v>
      </c>
    </row>
    <row r="949" spans="1:12" ht="75" customHeight="1" x14ac:dyDescent="0.3">
      <c r="A949" s="70">
        <f t="shared" si="14"/>
        <v>942</v>
      </c>
      <c r="B949" s="87" t="s">
        <v>412</v>
      </c>
      <c r="C949" s="71" t="s">
        <v>2486</v>
      </c>
      <c r="D949" s="72" t="s">
        <v>2146</v>
      </c>
      <c r="E949" s="19" t="s">
        <v>1621</v>
      </c>
      <c r="F949" s="19" t="s">
        <v>2489</v>
      </c>
      <c r="G949" s="85" t="s">
        <v>2402</v>
      </c>
      <c r="H949" s="87" t="s">
        <v>2149</v>
      </c>
      <c r="I949" s="105">
        <v>1388598.55</v>
      </c>
      <c r="J949" s="75">
        <v>1439188.5883424641</v>
      </c>
      <c r="K949" s="76">
        <v>21</v>
      </c>
      <c r="L949" s="76" t="s">
        <v>2716</v>
      </c>
    </row>
    <row r="950" spans="1:12" ht="75" customHeight="1" x14ac:dyDescent="0.3">
      <c r="A950" s="70">
        <f t="shared" si="14"/>
        <v>943</v>
      </c>
      <c r="B950" s="87" t="s">
        <v>412</v>
      </c>
      <c r="C950" s="83" t="s">
        <v>2486</v>
      </c>
      <c r="D950" s="72" t="s">
        <v>1627</v>
      </c>
      <c r="E950" s="19" t="s">
        <v>1616</v>
      </c>
      <c r="F950" s="19" t="s">
        <v>2257</v>
      </c>
      <c r="G950" s="85" t="s">
        <v>2400</v>
      </c>
      <c r="H950" s="72" t="s">
        <v>2176</v>
      </c>
      <c r="I950" s="105">
        <v>1420416.75</v>
      </c>
      <c r="J950" s="75">
        <v>1420416.75</v>
      </c>
      <c r="K950" s="76">
        <v>22</v>
      </c>
      <c r="L950" s="76" t="s">
        <v>2716</v>
      </c>
    </row>
    <row r="951" spans="1:12" ht="75" customHeight="1" x14ac:dyDescent="0.3">
      <c r="A951" s="70">
        <f t="shared" si="14"/>
        <v>944</v>
      </c>
      <c r="B951" s="87" t="s">
        <v>412</v>
      </c>
      <c r="C951" s="83" t="s">
        <v>2486</v>
      </c>
      <c r="D951" s="72" t="s">
        <v>2142</v>
      </c>
      <c r="E951" s="19" t="s">
        <v>2143</v>
      </c>
      <c r="F951" s="19" t="s">
        <v>2396</v>
      </c>
      <c r="G951" s="85" t="s">
        <v>2397</v>
      </c>
      <c r="H951" s="72" t="s">
        <v>2166</v>
      </c>
      <c r="I951" s="46">
        <v>1429841.82</v>
      </c>
      <c r="J951" s="75">
        <v>1470568.786406535</v>
      </c>
      <c r="K951" s="76">
        <v>23</v>
      </c>
      <c r="L951" s="76" t="s">
        <v>2716</v>
      </c>
    </row>
    <row r="952" spans="1:12" ht="75" customHeight="1" x14ac:dyDescent="0.3">
      <c r="A952" s="70">
        <f t="shared" si="14"/>
        <v>945</v>
      </c>
      <c r="B952" s="87" t="s">
        <v>412</v>
      </c>
      <c r="C952" s="83" t="s">
        <v>2486</v>
      </c>
      <c r="D952" s="72" t="s">
        <v>1930</v>
      </c>
      <c r="E952" s="19" t="s">
        <v>2178</v>
      </c>
      <c r="F952" s="19" t="s">
        <v>2403</v>
      </c>
      <c r="G952" s="19" t="s">
        <v>2404</v>
      </c>
      <c r="H952" s="72" t="s">
        <v>2192</v>
      </c>
      <c r="I952" s="105">
        <v>1450000</v>
      </c>
      <c r="J952" s="75">
        <v>1450000</v>
      </c>
      <c r="K952" s="76">
        <v>24</v>
      </c>
      <c r="L952" s="76" t="s">
        <v>2716</v>
      </c>
    </row>
    <row r="953" spans="1:12" ht="75" customHeight="1" x14ac:dyDescent="0.3">
      <c r="A953" s="70">
        <f t="shared" si="14"/>
        <v>946</v>
      </c>
      <c r="B953" s="87" t="s">
        <v>412</v>
      </c>
      <c r="C953" s="83" t="s">
        <v>2486</v>
      </c>
      <c r="D953" s="72" t="s">
        <v>1930</v>
      </c>
      <c r="E953" s="19" t="s">
        <v>2178</v>
      </c>
      <c r="F953" s="19" t="s">
        <v>2302</v>
      </c>
      <c r="G953" s="19" t="s">
        <v>2303</v>
      </c>
      <c r="H953" s="72" t="s">
        <v>2160</v>
      </c>
      <c r="I953" s="105">
        <v>1456000</v>
      </c>
      <c r="J953" s="75">
        <v>1456000</v>
      </c>
      <c r="K953" s="76">
        <v>25</v>
      </c>
      <c r="L953" s="76" t="s">
        <v>2716</v>
      </c>
    </row>
    <row r="954" spans="1:12" ht="75" customHeight="1" x14ac:dyDescent="0.3">
      <c r="A954" s="70">
        <f t="shared" si="14"/>
        <v>947</v>
      </c>
      <c r="B954" s="87" t="s">
        <v>412</v>
      </c>
      <c r="C954" s="83" t="s">
        <v>2486</v>
      </c>
      <c r="D954" s="72" t="s">
        <v>2142</v>
      </c>
      <c r="E954" s="19" t="s">
        <v>2143</v>
      </c>
      <c r="F954" s="19" t="s">
        <v>2398</v>
      </c>
      <c r="G954" s="85" t="s">
        <v>2399</v>
      </c>
      <c r="H954" s="72" t="s">
        <v>2166</v>
      </c>
      <c r="I954" s="46">
        <v>1458818.8900000001</v>
      </c>
      <c r="J954" s="75">
        <v>1500854.3928354671</v>
      </c>
      <c r="K954" s="76">
        <v>26</v>
      </c>
      <c r="L954" s="76" t="s">
        <v>2716</v>
      </c>
    </row>
    <row r="955" spans="1:12" ht="75" customHeight="1" x14ac:dyDescent="0.3">
      <c r="A955" s="70">
        <f t="shared" si="14"/>
        <v>948</v>
      </c>
      <c r="B955" s="87" t="s">
        <v>412</v>
      </c>
      <c r="C955" s="72" t="s">
        <v>2487</v>
      </c>
      <c r="D955" s="72" t="s">
        <v>2217</v>
      </c>
      <c r="E955" s="19" t="s">
        <v>2218</v>
      </c>
      <c r="F955" s="19" t="s">
        <v>2275</v>
      </c>
      <c r="G955" s="19" t="s">
        <v>2274</v>
      </c>
      <c r="H955" s="72" t="s">
        <v>2220</v>
      </c>
      <c r="I955" s="81">
        <v>1474760</v>
      </c>
      <c r="J955" s="75">
        <v>1620795.3714594061</v>
      </c>
      <c r="K955" s="76">
        <v>27</v>
      </c>
      <c r="L955" s="76" t="s">
        <v>2716</v>
      </c>
    </row>
    <row r="956" spans="1:12" ht="75" customHeight="1" x14ac:dyDescent="0.3">
      <c r="A956" s="70">
        <f t="shared" si="14"/>
        <v>949</v>
      </c>
      <c r="B956" s="87" t="s">
        <v>412</v>
      </c>
      <c r="C956" s="83" t="s">
        <v>2486</v>
      </c>
      <c r="D956" s="72" t="s">
        <v>1930</v>
      </c>
      <c r="E956" s="19" t="s">
        <v>2178</v>
      </c>
      <c r="F956" s="19" t="s">
        <v>2304</v>
      </c>
      <c r="G956" s="19" t="s">
        <v>2305</v>
      </c>
      <c r="H956" s="72" t="s">
        <v>2160</v>
      </c>
      <c r="I956" s="105">
        <v>1479000</v>
      </c>
      <c r="J956" s="75">
        <v>1479000</v>
      </c>
      <c r="K956" s="76">
        <v>28</v>
      </c>
      <c r="L956" s="76" t="s">
        <v>2716</v>
      </c>
    </row>
    <row r="957" spans="1:12" ht="75" customHeight="1" x14ac:dyDescent="0.3">
      <c r="A957" s="70">
        <f t="shared" si="14"/>
        <v>950</v>
      </c>
      <c r="B957" s="87" t="s">
        <v>412</v>
      </c>
      <c r="C957" s="83" t="s">
        <v>2486</v>
      </c>
      <c r="D957" s="72" t="s">
        <v>1930</v>
      </c>
      <c r="E957" s="19" t="s">
        <v>2178</v>
      </c>
      <c r="F957" s="19" t="s">
        <v>2291</v>
      </c>
      <c r="G957" s="19" t="s">
        <v>2279</v>
      </c>
      <c r="H957" s="72" t="s">
        <v>2192</v>
      </c>
      <c r="I957" s="105">
        <v>1490000</v>
      </c>
      <c r="J957" s="75">
        <v>1489999.9999999998</v>
      </c>
      <c r="K957" s="76">
        <v>29</v>
      </c>
      <c r="L957" s="76" t="s">
        <v>2716</v>
      </c>
    </row>
    <row r="958" spans="1:12" ht="75" customHeight="1" x14ac:dyDescent="0.3">
      <c r="A958" s="70">
        <f t="shared" si="14"/>
        <v>951</v>
      </c>
      <c r="B958" s="87" t="s">
        <v>412</v>
      </c>
      <c r="C958" s="83" t="s">
        <v>2486</v>
      </c>
      <c r="D958" s="72" t="s">
        <v>1930</v>
      </c>
      <c r="E958" s="19" t="s">
        <v>2178</v>
      </c>
      <c r="F958" s="19" t="s">
        <v>2282</v>
      </c>
      <c r="G958" s="19" t="s">
        <v>2283</v>
      </c>
      <c r="H958" s="72" t="s">
        <v>2169</v>
      </c>
      <c r="I958" s="105">
        <v>1500000</v>
      </c>
      <c r="J958" s="75">
        <v>1500000</v>
      </c>
      <c r="K958" s="76">
        <v>30</v>
      </c>
      <c r="L958" s="76" t="s">
        <v>2716</v>
      </c>
    </row>
    <row r="959" spans="1:12" ht="75" customHeight="1" x14ac:dyDescent="0.3">
      <c r="A959" s="70">
        <f t="shared" si="14"/>
        <v>952</v>
      </c>
      <c r="B959" s="87" t="s">
        <v>412</v>
      </c>
      <c r="C959" s="83" t="s">
        <v>2486</v>
      </c>
      <c r="D959" s="72" t="s">
        <v>1930</v>
      </c>
      <c r="E959" s="19" t="s">
        <v>2178</v>
      </c>
      <c r="F959" s="19" t="s">
        <v>2291</v>
      </c>
      <c r="G959" s="19" t="s">
        <v>2279</v>
      </c>
      <c r="H959" s="72" t="s">
        <v>2159</v>
      </c>
      <c r="I959" s="105">
        <v>1520000</v>
      </c>
      <c r="J959" s="75">
        <v>1520000</v>
      </c>
      <c r="K959" s="76">
        <v>31</v>
      </c>
      <c r="L959" s="76" t="s">
        <v>2716</v>
      </c>
    </row>
    <row r="960" spans="1:12" ht="75" customHeight="1" x14ac:dyDescent="0.3">
      <c r="A960" s="70">
        <f t="shared" si="14"/>
        <v>953</v>
      </c>
      <c r="B960" s="87" t="s">
        <v>412</v>
      </c>
      <c r="C960" s="83" t="s">
        <v>2486</v>
      </c>
      <c r="D960" s="72" t="s">
        <v>1930</v>
      </c>
      <c r="E960" s="19" t="s">
        <v>2178</v>
      </c>
      <c r="F960" s="19" t="s">
        <v>2403</v>
      </c>
      <c r="G960" s="19" t="s">
        <v>2404</v>
      </c>
      <c r="H960" s="72" t="s">
        <v>2169</v>
      </c>
      <c r="I960" s="105">
        <v>1522000</v>
      </c>
      <c r="J960" s="75">
        <v>1521999.9999999998</v>
      </c>
      <c r="K960" s="76">
        <v>32</v>
      </c>
      <c r="L960" s="76" t="s">
        <v>2716</v>
      </c>
    </row>
    <row r="961" spans="1:12" ht="75" customHeight="1" x14ac:dyDescent="0.3">
      <c r="A961" s="70">
        <f t="shared" si="14"/>
        <v>954</v>
      </c>
      <c r="B961" s="87" t="s">
        <v>412</v>
      </c>
      <c r="C961" s="83" t="s">
        <v>2486</v>
      </c>
      <c r="D961" s="72" t="s">
        <v>1930</v>
      </c>
      <c r="E961" s="19" t="s">
        <v>2178</v>
      </c>
      <c r="F961" s="19" t="s">
        <v>2403</v>
      </c>
      <c r="G961" s="19" t="s">
        <v>2404</v>
      </c>
      <c r="H961" s="72" t="s">
        <v>2159</v>
      </c>
      <c r="I961" s="105">
        <v>1522500</v>
      </c>
      <c r="J961" s="75">
        <v>1522499.9999999998</v>
      </c>
      <c r="K961" s="76">
        <v>33</v>
      </c>
      <c r="L961" s="76" t="s">
        <v>2716</v>
      </c>
    </row>
    <row r="962" spans="1:12" ht="75" customHeight="1" x14ac:dyDescent="0.3">
      <c r="A962" s="70">
        <f t="shared" si="14"/>
        <v>955</v>
      </c>
      <c r="B962" s="87" t="s">
        <v>412</v>
      </c>
      <c r="C962" s="83" t="s">
        <v>2486</v>
      </c>
      <c r="D962" s="72" t="s">
        <v>1930</v>
      </c>
      <c r="E962" s="19" t="s">
        <v>2178</v>
      </c>
      <c r="F962" s="19" t="s">
        <v>2403</v>
      </c>
      <c r="G962" s="19" t="s">
        <v>2404</v>
      </c>
      <c r="H962" s="72" t="s">
        <v>2160</v>
      </c>
      <c r="I962" s="105">
        <v>1522500</v>
      </c>
      <c r="J962" s="75">
        <v>1522499.9999999998</v>
      </c>
      <c r="K962" s="76">
        <v>34</v>
      </c>
      <c r="L962" s="76" t="s">
        <v>2716</v>
      </c>
    </row>
    <row r="963" spans="1:12" ht="75" customHeight="1" x14ac:dyDescent="0.3">
      <c r="A963" s="70">
        <f t="shared" si="14"/>
        <v>956</v>
      </c>
      <c r="B963" s="87" t="s">
        <v>412</v>
      </c>
      <c r="C963" s="83" t="s">
        <v>2486</v>
      </c>
      <c r="D963" s="72" t="s">
        <v>1930</v>
      </c>
      <c r="E963" s="19" t="s">
        <v>2178</v>
      </c>
      <c r="F963" s="19" t="s">
        <v>2291</v>
      </c>
      <c r="G963" s="19" t="s">
        <v>2279</v>
      </c>
      <c r="H963" s="72" t="s">
        <v>2169</v>
      </c>
      <c r="I963" s="105">
        <v>1525000</v>
      </c>
      <c r="J963" s="75">
        <v>1525000</v>
      </c>
      <c r="K963" s="76">
        <v>35</v>
      </c>
      <c r="L963" s="76" t="s">
        <v>2716</v>
      </c>
    </row>
    <row r="964" spans="1:12" ht="75" customHeight="1" x14ac:dyDescent="0.3">
      <c r="A964" s="70">
        <f t="shared" si="14"/>
        <v>957</v>
      </c>
      <c r="B964" s="87" t="s">
        <v>412</v>
      </c>
      <c r="C964" s="83" t="s">
        <v>2486</v>
      </c>
      <c r="D964" s="72" t="s">
        <v>1930</v>
      </c>
      <c r="E964" s="19" t="s">
        <v>2178</v>
      </c>
      <c r="F964" s="19" t="s">
        <v>2291</v>
      </c>
      <c r="G964" s="19" t="s">
        <v>2279</v>
      </c>
      <c r="H964" s="72" t="s">
        <v>2160</v>
      </c>
      <c r="I964" s="105">
        <v>1526000</v>
      </c>
      <c r="J964" s="75">
        <v>1525999.9999999998</v>
      </c>
      <c r="K964" s="76">
        <v>36</v>
      </c>
      <c r="L964" s="76" t="s">
        <v>2716</v>
      </c>
    </row>
    <row r="965" spans="1:12" ht="75" customHeight="1" x14ac:dyDescent="0.3">
      <c r="A965" s="70">
        <f t="shared" si="14"/>
        <v>958</v>
      </c>
      <c r="B965" s="87" t="s">
        <v>412</v>
      </c>
      <c r="C965" s="83" t="s">
        <v>2486</v>
      </c>
      <c r="D965" s="72" t="s">
        <v>1930</v>
      </c>
      <c r="E965" s="19" t="s">
        <v>2178</v>
      </c>
      <c r="F965" s="19" t="s">
        <v>2306</v>
      </c>
      <c r="G965" s="19" t="s">
        <v>2307</v>
      </c>
      <c r="H965" s="72" t="s">
        <v>2169</v>
      </c>
      <c r="I965" s="105">
        <v>1530000</v>
      </c>
      <c r="J965" s="75">
        <v>1529999.9999999998</v>
      </c>
      <c r="K965" s="76">
        <v>37</v>
      </c>
      <c r="L965" s="76" t="s">
        <v>2716</v>
      </c>
    </row>
    <row r="966" spans="1:12" ht="75" customHeight="1" x14ac:dyDescent="0.3">
      <c r="A966" s="70">
        <f t="shared" si="14"/>
        <v>959</v>
      </c>
      <c r="B966" s="87" t="s">
        <v>412</v>
      </c>
      <c r="C966" s="72" t="s">
        <v>2487</v>
      </c>
      <c r="D966" s="72" t="s">
        <v>2217</v>
      </c>
      <c r="E966" s="19" t="s">
        <v>2218</v>
      </c>
      <c r="F966" s="19" t="s">
        <v>2278</v>
      </c>
      <c r="G966" s="85" t="s">
        <v>2404</v>
      </c>
      <c r="H966" s="72" t="s">
        <v>2220</v>
      </c>
      <c r="I966" s="81">
        <v>1539160</v>
      </c>
      <c r="J966" s="75">
        <v>1691572.4619161487</v>
      </c>
      <c r="K966" s="76">
        <v>38</v>
      </c>
      <c r="L966" s="76" t="s">
        <v>2716</v>
      </c>
    </row>
    <row r="967" spans="1:12" ht="75" customHeight="1" x14ac:dyDescent="0.3">
      <c r="A967" s="70">
        <f t="shared" si="14"/>
        <v>960</v>
      </c>
      <c r="B967" s="87" t="s">
        <v>412</v>
      </c>
      <c r="C967" s="72" t="s">
        <v>2487</v>
      </c>
      <c r="D967" s="72" t="s">
        <v>2217</v>
      </c>
      <c r="E967" s="19" t="s">
        <v>2218</v>
      </c>
      <c r="F967" s="19" t="s">
        <v>2278</v>
      </c>
      <c r="G967" s="19" t="s">
        <v>2279</v>
      </c>
      <c r="H967" s="72" t="s">
        <v>2220</v>
      </c>
      <c r="I967" s="81">
        <v>1539160</v>
      </c>
      <c r="J967" s="75">
        <v>1691572.4619161487</v>
      </c>
      <c r="K967" s="76">
        <v>39</v>
      </c>
      <c r="L967" s="76" t="s">
        <v>2716</v>
      </c>
    </row>
    <row r="968" spans="1:12" ht="75" customHeight="1" x14ac:dyDescent="0.3">
      <c r="A968" s="70">
        <f t="shared" si="14"/>
        <v>961</v>
      </c>
      <c r="B968" s="87" t="s">
        <v>412</v>
      </c>
      <c r="C968" s="83" t="s">
        <v>2486</v>
      </c>
      <c r="D968" s="72" t="s">
        <v>1930</v>
      </c>
      <c r="E968" s="19" t="s">
        <v>2178</v>
      </c>
      <c r="F968" s="19" t="s">
        <v>2280</v>
      </c>
      <c r="G968" s="19" t="s">
        <v>2281</v>
      </c>
      <c r="H968" s="72" t="s">
        <v>2159</v>
      </c>
      <c r="I968" s="105">
        <v>1540000</v>
      </c>
      <c r="J968" s="75">
        <v>1539999.9999999998</v>
      </c>
      <c r="K968" s="76">
        <v>40</v>
      </c>
      <c r="L968" s="76" t="s">
        <v>2716</v>
      </c>
    </row>
    <row r="969" spans="1:12" ht="75" customHeight="1" x14ac:dyDescent="0.3">
      <c r="A969" s="70">
        <f t="shared" ref="A969:A1032" si="15">ROW(A962)</f>
        <v>962</v>
      </c>
      <c r="B969" s="87" t="s">
        <v>412</v>
      </c>
      <c r="C969" s="83" t="s">
        <v>2486</v>
      </c>
      <c r="D969" s="72" t="s">
        <v>1930</v>
      </c>
      <c r="E969" s="19" t="s">
        <v>2178</v>
      </c>
      <c r="F969" s="19" t="s">
        <v>2295</v>
      </c>
      <c r="G969" s="19" t="s">
        <v>2296</v>
      </c>
      <c r="H969" s="72" t="s">
        <v>2159</v>
      </c>
      <c r="I969" s="105">
        <v>1550000</v>
      </c>
      <c r="J969" s="75">
        <v>1549999.9999999998</v>
      </c>
      <c r="K969" s="76">
        <v>41</v>
      </c>
      <c r="L969" s="76" t="s">
        <v>2716</v>
      </c>
    </row>
    <row r="970" spans="1:12" ht="75" customHeight="1" x14ac:dyDescent="0.3">
      <c r="A970" s="70">
        <f t="shared" si="15"/>
        <v>963</v>
      </c>
      <c r="B970" s="87" t="s">
        <v>412</v>
      </c>
      <c r="C970" s="83" t="s">
        <v>2486</v>
      </c>
      <c r="D970" s="72" t="s">
        <v>1933</v>
      </c>
      <c r="E970" s="19" t="s">
        <v>2178</v>
      </c>
      <c r="F970" s="72" t="s">
        <v>2403</v>
      </c>
      <c r="G970" s="19" t="s">
        <v>2404</v>
      </c>
      <c r="H970" s="72" t="s">
        <v>2236</v>
      </c>
      <c r="I970" s="105">
        <v>1571000</v>
      </c>
      <c r="J970" s="75">
        <v>1571000</v>
      </c>
      <c r="K970" s="76">
        <v>42</v>
      </c>
      <c r="L970" s="76" t="s">
        <v>2716</v>
      </c>
    </row>
    <row r="971" spans="1:12" ht="75" customHeight="1" x14ac:dyDescent="0.3">
      <c r="A971" s="70">
        <f t="shared" si="15"/>
        <v>964</v>
      </c>
      <c r="B971" s="87" t="s">
        <v>412</v>
      </c>
      <c r="C971" s="83" t="s">
        <v>2486</v>
      </c>
      <c r="D971" s="72" t="s">
        <v>1933</v>
      </c>
      <c r="E971" s="19" t="s">
        <v>2178</v>
      </c>
      <c r="F971" s="72" t="s">
        <v>2403</v>
      </c>
      <c r="G971" s="19" t="s">
        <v>2404</v>
      </c>
      <c r="H971" s="72" t="s">
        <v>2195</v>
      </c>
      <c r="I971" s="105">
        <v>1572000</v>
      </c>
      <c r="J971" s="75">
        <v>1571999.9999999998</v>
      </c>
      <c r="K971" s="76">
        <v>43</v>
      </c>
      <c r="L971" s="76" t="s">
        <v>2716</v>
      </c>
    </row>
    <row r="972" spans="1:12" ht="75" customHeight="1" x14ac:dyDescent="0.3">
      <c r="A972" s="70">
        <f t="shared" si="15"/>
        <v>965</v>
      </c>
      <c r="B972" s="87" t="s">
        <v>412</v>
      </c>
      <c r="C972" s="83" t="s">
        <v>2486</v>
      </c>
      <c r="D972" s="72" t="s">
        <v>2177</v>
      </c>
      <c r="E972" s="19" t="s">
        <v>2178</v>
      </c>
      <c r="F972" s="19" t="s">
        <v>2490</v>
      </c>
      <c r="G972" s="85" t="s">
        <v>2404</v>
      </c>
      <c r="H972" s="72" t="s">
        <v>2216</v>
      </c>
      <c r="I972" s="105">
        <v>1596741.5</v>
      </c>
      <c r="J972" s="75">
        <v>1636324.7588106378</v>
      </c>
      <c r="K972" s="76">
        <v>44</v>
      </c>
      <c r="L972" s="76" t="s">
        <v>2716</v>
      </c>
    </row>
    <row r="973" spans="1:12" ht="75" customHeight="1" x14ac:dyDescent="0.3">
      <c r="A973" s="70">
        <f t="shared" si="15"/>
        <v>966</v>
      </c>
      <c r="B973" s="87" t="s">
        <v>412</v>
      </c>
      <c r="C973" s="83" t="s">
        <v>2486</v>
      </c>
      <c r="D973" s="72" t="s">
        <v>1930</v>
      </c>
      <c r="E973" s="19" t="s">
        <v>2178</v>
      </c>
      <c r="F973" s="19" t="s">
        <v>2446</v>
      </c>
      <c r="G973" s="19" t="s">
        <v>2285</v>
      </c>
      <c r="H973" s="72" t="s">
        <v>2160</v>
      </c>
      <c r="I973" s="105">
        <v>1597000</v>
      </c>
      <c r="J973" s="75">
        <v>1597000</v>
      </c>
      <c r="K973" s="76">
        <v>45</v>
      </c>
      <c r="L973" s="76" t="s">
        <v>2716</v>
      </c>
    </row>
    <row r="974" spans="1:12" ht="75" customHeight="1" x14ac:dyDescent="0.3">
      <c r="A974" s="70">
        <f t="shared" si="15"/>
        <v>967</v>
      </c>
      <c r="B974" s="87" t="s">
        <v>412</v>
      </c>
      <c r="C974" s="83" t="s">
        <v>2486</v>
      </c>
      <c r="D974" s="72" t="s">
        <v>1930</v>
      </c>
      <c r="E974" s="19" t="s">
        <v>2178</v>
      </c>
      <c r="F974" s="19" t="s">
        <v>2447</v>
      </c>
      <c r="G974" s="19" t="s">
        <v>2289</v>
      </c>
      <c r="H974" s="72" t="s">
        <v>2192</v>
      </c>
      <c r="I974" s="105">
        <v>1600000</v>
      </c>
      <c r="J974" s="75">
        <v>1599999.9999999998</v>
      </c>
      <c r="K974" s="76">
        <v>46</v>
      </c>
      <c r="L974" s="76" t="s">
        <v>2716</v>
      </c>
    </row>
    <row r="975" spans="1:12" ht="75" customHeight="1" x14ac:dyDescent="0.3">
      <c r="A975" s="70">
        <f t="shared" si="15"/>
        <v>968</v>
      </c>
      <c r="B975" s="87" t="s">
        <v>412</v>
      </c>
      <c r="C975" s="83" t="s">
        <v>2486</v>
      </c>
      <c r="D975" s="72" t="s">
        <v>1930</v>
      </c>
      <c r="E975" s="19" t="s">
        <v>2178</v>
      </c>
      <c r="F975" s="19" t="s">
        <v>2448</v>
      </c>
      <c r="G975" s="19" t="s">
        <v>2292</v>
      </c>
      <c r="H975" s="72" t="s">
        <v>2169</v>
      </c>
      <c r="I975" s="105">
        <v>1605000</v>
      </c>
      <c r="J975" s="75">
        <v>1604999.9999999998</v>
      </c>
      <c r="K975" s="76">
        <v>47</v>
      </c>
      <c r="L975" s="76" t="s">
        <v>2716</v>
      </c>
    </row>
    <row r="976" spans="1:12" ht="75" customHeight="1" x14ac:dyDescent="0.3">
      <c r="A976" s="70">
        <f t="shared" si="15"/>
        <v>969</v>
      </c>
      <c r="B976" s="87" t="s">
        <v>412</v>
      </c>
      <c r="C976" s="83" t="s">
        <v>2486</v>
      </c>
      <c r="D976" s="72" t="s">
        <v>1930</v>
      </c>
      <c r="E976" s="19" t="s">
        <v>2178</v>
      </c>
      <c r="F976" s="19" t="s">
        <v>2308</v>
      </c>
      <c r="G976" s="19" t="s">
        <v>2309</v>
      </c>
      <c r="H976" s="72" t="s">
        <v>2159</v>
      </c>
      <c r="I976" s="105">
        <v>1639000</v>
      </c>
      <c r="J976" s="75">
        <v>1639000</v>
      </c>
      <c r="K976" s="76">
        <v>48</v>
      </c>
      <c r="L976" s="76" t="s">
        <v>2716</v>
      </c>
    </row>
    <row r="977" spans="1:12" ht="75" customHeight="1" x14ac:dyDescent="0.3">
      <c r="A977" s="70">
        <f t="shared" si="15"/>
        <v>970</v>
      </c>
      <c r="B977" s="87" t="s">
        <v>412</v>
      </c>
      <c r="C977" s="83" t="s">
        <v>2486</v>
      </c>
      <c r="D977" s="72" t="s">
        <v>1930</v>
      </c>
      <c r="E977" s="19" t="s">
        <v>2178</v>
      </c>
      <c r="F977" s="19" t="s">
        <v>2293</v>
      </c>
      <c r="G977" s="19" t="s">
        <v>2294</v>
      </c>
      <c r="H977" s="72" t="s">
        <v>2161</v>
      </c>
      <c r="I977" s="105">
        <v>1650000</v>
      </c>
      <c r="J977" s="75">
        <v>1649999.9999999998</v>
      </c>
      <c r="K977" s="76">
        <v>49</v>
      </c>
      <c r="L977" s="76" t="s">
        <v>2716</v>
      </c>
    </row>
    <row r="978" spans="1:12" ht="75" customHeight="1" x14ac:dyDescent="0.3">
      <c r="A978" s="70">
        <f t="shared" si="15"/>
        <v>971</v>
      </c>
      <c r="B978" s="87" t="s">
        <v>412</v>
      </c>
      <c r="C978" s="83" t="s">
        <v>2486</v>
      </c>
      <c r="D978" s="72" t="s">
        <v>1930</v>
      </c>
      <c r="E978" s="19" t="s">
        <v>2178</v>
      </c>
      <c r="F978" s="19" t="s">
        <v>2310</v>
      </c>
      <c r="G978" s="19" t="s">
        <v>2311</v>
      </c>
      <c r="H978" s="72" t="s">
        <v>2192</v>
      </c>
      <c r="I978" s="105">
        <v>1650000</v>
      </c>
      <c r="J978" s="75">
        <v>1649999.9999999998</v>
      </c>
      <c r="K978" s="76">
        <v>50</v>
      </c>
      <c r="L978" s="76" t="s">
        <v>2716</v>
      </c>
    </row>
    <row r="979" spans="1:12" ht="75" customHeight="1" x14ac:dyDescent="0.3">
      <c r="A979" s="70">
        <f t="shared" si="15"/>
        <v>972</v>
      </c>
      <c r="B979" s="87" t="s">
        <v>412</v>
      </c>
      <c r="C979" s="83" t="s">
        <v>2486</v>
      </c>
      <c r="D979" s="106" t="s">
        <v>1576</v>
      </c>
      <c r="E979" s="19" t="s">
        <v>2252</v>
      </c>
      <c r="F979" s="19" t="s">
        <v>2451</v>
      </c>
      <c r="G979" s="19" t="s">
        <v>2451</v>
      </c>
      <c r="H979" s="72" t="s">
        <v>2213</v>
      </c>
      <c r="I979" s="105">
        <f>(1016055+395350+2800+3250+1850+5950+1350+3150+25000)*1.15</f>
        <v>1672968.2499999998</v>
      </c>
      <c r="J979" s="75">
        <v>1916674.1986850624</v>
      </c>
      <c r="K979" s="76">
        <v>51</v>
      </c>
      <c r="L979" s="76" t="s">
        <v>2716</v>
      </c>
    </row>
    <row r="980" spans="1:12" ht="75" customHeight="1" x14ac:dyDescent="0.3">
      <c r="A980" s="70">
        <f t="shared" si="15"/>
        <v>973</v>
      </c>
      <c r="B980" s="87" t="s">
        <v>413</v>
      </c>
      <c r="C980" s="83" t="s">
        <v>2491</v>
      </c>
      <c r="D980" s="72" t="s">
        <v>2126</v>
      </c>
      <c r="E980" s="19" t="s">
        <v>2127</v>
      </c>
      <c r="F980" s="19" t="s">
        <v>2128</v>
      </c>
      <c r="G980" s="85" t="s">
        <v>2129</v>
      </c>
      <c r="H980" s="19" t="s">
        <v>2186</v>
      </c>
      <c r="I980" s="46">
        <v>541650</v>
      </c>
      <c r="J980" s="75">
        <v>541650</v>
      </c>
      <c r="K980" s="76">
        <v>1</v>
      </c>
      <c r="L980" s="76" t="s">
        <v>2716</v>
      </c>
    </row>
    <row r="981" spans="1:12" ht="75" customHeight="1" x14ac:dyDescent="0.3">
      <c r="A981" s="70">
        <f t="shared" si="15"/>
        <v>974</v>
      </c>
      <c r="B981" s="87" t="s">
        <v>413</v>
      </c>
      <c r="C981" s="72" t="s">
        <v>2491</v>
      </c>
      <c r="D981" s="82" t="s">
        <v>1484</v>
      </c>
      <c r="E981" s="19" t="s">
        <v>1616</v>
      </c>
      <c r="F981" s="19" t="s">
        <v>2375</v>
      </c>
      <c r="G981" s="85" t="s">
        <v>78</v>
      </c>
      <c r="H981" s="72" t="s">
        <v>2163</v>
      </c>
      <c r="I981" s="105">
        <v>710700</v>
      </c>
      <c r="J981" s="75">
        <v>736895.17771020194</v>
      </c>
      <c r="K981" s="76">
        <v>2</v>
      </c>
      <c r="L981" s="76" t="s">
        <v>2716</v>
      </c>
    </row>
    <row r="982" spans="1:12" ht="75" customHeight="1" x14ac:dyDescent="0.3">
      <c r="A982" s="70">
        <f t="shared" si="15"/>
        <v>975</v>
      </c>
      <c r="B982" s="87" t="s">
        <v>413</v>
      </c>
      <c r="C982" s="83" t="s">
        <v>2491</v>
      </c>
      <c r="D982" s="72" t="s">
        <v>1930</v>
      </c>
      <c r="E982" s="19" t="s">
        <v>2158</v>
      </c>
      <c r="F982" s="19" t="s">
        <v>2191</v>
      </c>
      <c r="G982" s="19" t="s">
        <v>2191</v>
      </c>
      <c r="H982" s="72" t="s">
        <v>2492</v>
      </c>
      <c r="I982" s="105">
        <v>837000</v>
      </c>
      <c r="J982" s="75">
        <v>881158.81380236649</v>
      </c>
      <c r="K982" s="76">
        <v>3</v>
      </c>
      <c r="L982" s="76" t="s">
        <v>2716</v>
      </c>
    </row>
    <row r="983" spans="1:12" ht="75" customHeight="1" x14ac:dyDescent="0.3">
      <c r="A983" s="70">
        <f t="shared" si="15"/>
        <v>976</v>
      </c>
      <c r="B983" s="87" t="s">
        <v>413</v>
      </c>
      <c r="C983" s="83" t="s">
        <v>2491</v>
      </c>
      <c r="D983" s="72" t="s">
        <v>2142</v>
      </c>
      <c r="E983" s="19" t="s">
        <v>2143</v>
      </c>
      <c r="F983" s="19" t="s">
        <v>2197</v>
      </c>
      <c r="G983" s="85" t="s">
        <v>2198</v>
      </c>
      <c r="H983" s="72" t="s">
        <v>2166</v>
      </c>
      <c r="I983" s="46">
        <v>868391.17999999993</v>
      </c>
      <c r="J983" s="75">
        <v>893824.53356976411</v>
      </c>
      <c r="K983" s="76">
        <v>4</v>
      </c>
      <c r="L983" s="76" t="s">
        <v>2716</v>
      </c>
    </row>
    <row r="984" spans="1:12" ht="75" customHeight="1" x14ac:dyDescent="0.3">
      <c r="A984" s="70">
        <f t="shared" si="15"/>
        <v>977</v>
      </c>
      <c r="B984" s="87" t="s">
        <v>413</v>
      </c>
      <c r="C984" s="83" t="s">
        <v>2491</v>
      </c>
      <c r="D984" s="72" t="s">
        <v>2142</v>
      </c>
      <c r="E984" s="19" t="s">
        <v>2143</v>
      </c>
      <c r="F984" s="19" t="s">
        <v>2200</v>
      </c>
      <c r="G984" s="85" t="s">
        <v>2201</v>
      </c>
      <c r="H984" s="72" t="s">
        <v>2166</v>
      </c>
      <c r="I984" s="46">
        <v>876434.98</v>
      </c>
      <c r="J984" s="75">
        <v>902269.7931752631</v>
      </c>
      <c r="K984" s="76">
        <v>5</v>
      </c>
      <c r="L984" s="76" t="s">
        <v>2716</v>
      </c>
    </row>
    <row r="985" spans="1:12" ht="75" customHeight="1" x14ac:dyDescent="0.3">
      <c r="A985" s="70">
        <f t="shared" si="15"/>
        <v>978</v>
      </c>
      <c r="B985" s="87" t="s">
        <v>413</v>
      </c>
      <c r="C985" s="83" t="s">
        <v>2491</v>
      </c>
      <c r="D985" s="72" t="s">
        <v>2142</v>
      </c>
      <c r="E985" s="19" t="s">
        <v>2143</v>
      </c>
      <c r="F985" s="19" t="s">
        <v>2202</v>
      </c>
      <c r="G985" s="85" t="s">
        <v>2203</v>
      </c>
      <c r="H985" s="72" t="s">
        <v>2166</v>
      </c>
      <c r="I985" s="46">
        <v>901535.52</v>
      </c>
      <c r="J985" s="75">
        <v>928579.44209539972</v>
      </c>
      <c r="K985" s="76">
        <v>6</v>
      </c>
      <c r="L985" s="76" t="s">
        <v>2716</v>
      </c>
    </row>
    <row r="986" spans="1:12" ht="75" customHeight="1" x14ac:dyDescent="0.3">
      <c r="A986" s="70">
        <f t="shared" si="15"/>
        <v>979</v>
      </c>
      <c r="B986" s="87" t="s">
        <v>413</v>
      </c>
      <c r="C986" s="83" t="s">
        <v>2491</v>
      </c>
      <c r="D986" s="72" t="s">
        <v>2126</v>
      </c>
      <c r="E986" s="19" t="s">
        <v>2127</v>
      </c>
      <c r="F986" s="19" t="s">
        <v>2128</v>
      </c>
      <c r="G986" s="85" t="s">
        <v>2129</v>
      </c>
      <c r="H986" s="19" t="s">
        <v>2131</v>
      </c>
      <c r="I986" s="46">
        <v>938859.99999999988</v>
      </c>
      <c r="J986" s="75">
        <v>938859.99999999977</v>
      </c>
      <c r="K986" s="76">
        <v>7</v>
      </c>
      <c r="L986" s="76" t="s">
        <v>2716</v>
      </c>
    </row>
    <row r="987" spans="1:12" ht="75" customHeight="1" x14ac:dyDescent="0.3">
      <c r="A987" s="70">
        <f t="shared" si="15"/>
        <v>980</v>
      </c>
      <c r="B987" s="87" t="s">
        <v>413</v>
      </c>
      <c r="C987" s="83" t="s">
        <v>2491</v>
      </c>
      <c r="D987" s="72" t="s">
        <v>1930</v>
      </c>
      <c r="E987" s="19" t="s">
        <v>2178</v>
      </c>
      <c r="F987" s="19" t="s">
        <v>2199</v>
      </c>
      <c r="G987" s="19" t="s">
        <v>2180</v>
      </c>
      <c r="H987" s="72" t="s">
        <v>2492</v>
      </c>
      <c r="I987" s="105">
        <v>945000</v>
      </c>
      <c r="J987" s="75">
        <v>944999.99999999988</v>
      </c>
      <c r="K987" s="76">
        <v>8</v>
      </c>
      <c r="L987" s="76" t="s">
        <v>2716</v>
      </c>
    </row>
    <row r="988" spans="1:12" ht="75" customHeight="1" x14ac:dyDescent="0.3">
      <c r="A988" s="70">
        <f t="shared" si="15"/>
        <v>981</v>
      </c>
      <c r="B988" s="87" t="s">
        <v>413</v>
      </c>
      <c r="C988" s="83" t="s">
        <v>2491</v>
      </c>
      <c r="D988" s="72" t="s">
        <v>2126</v>
      </c>
      <c r="E988" s="19" t="s">
        <v>2127</v>
      </c>
      <c r="F988" s="19" t="s">
        <v>2128</v>
      </c>
      <c r="G988" s="85" t="s">
        <v>2129</v>
      </c>
      <c r="H988" s="19" t="s">
        <v>2132</v>
      </c>
      <c r="I988" s="46">
        <v>998480.71499999985</v>
      </c>
      <c r="J988" s="75">
        <v>998480.71499999973</v>
      </c>
      <c r="K988" s="76">
        <v>9</v>
      </c>
      <c r="L988" s="76" t="s">
        <v>2716</v>
      </c>
    </row>
    <row r="989" spans="1:12" ht="75" customHeight="1" x14ac:dyDescent="0.3">
      <c r="A989" s="70">
        <f t="shared" si="15"/>
        <v>982</v>
      </c>
      <c r="B989" s="87" t="s">
        <v>413</v>
      </c>
      <c r="C989" s="83" t="s">
        <v>2491</v>
      </c>
      <c r="D989" s="72" t="s">
        <v>2177</v>
      </c>
      <c r="E989" s="19" t="s">
        <v>2178</v>
      </c>
      <c r="F989" s="19" t="s">
        <v>2219</v>
      </c>
      <c r="G989" s="85" t="s">
        <v>2180</v>
      </c>
      <c r="H989" s="72" t="s">
        <v>2216</v>
      </c>
      <c r="I989" s="105">
        <v>1009281.75</v>
      </c>
      <c r="J989" s="75">
        <v>1034301.8679859753</v>
      </c>
      <c r="K989" s="76">
        <v>10</v>
      </c>
      <c r="L989" s="76" t="s">
        <v>2716</v>
      </c>
    </row>
    <row r="990" spans="1:12" ht="75" customHeight="1" x14ac:dyDescent="0.3">
      <c r="A990" s="70">
        <f t="shared" si="15"/>
        <v>983</v>
      </c>
      <c r="B990" s="87" t="s">
        <v>413</v>
      </c>
      <c r="C990" s="83" t="s">
        <v>2491</v>
      </c>
      <c r="D990" s="72" t="s">
        <v>2126</v>
      </c>
      <c r="E990" s="19" t="s">
        <v>2127</v>
      </c>
      <c r="F990" s="19" t="s">
        <v>2128</v>
      </c>
      <c r="G990" s="85" t="s">
        <v>2129</v>
      </c>
      <c r="H990" s="19" t="s">
        <v>2188</v>
      </c>
      <c r="I990" s="46">
        <v>1024032.45</v>
      </c>
      <c r="J990" s="75">
        <v>1024032.4499999998</v>
      </c>
      <c r="K990" s="76">
        <v>11</v>
      </c>
      <c r="L990" s="76" t="s">
        <v>2716</v>
      </c>
    </row>
    <row r="991" spans="1:12" ht="75" customHeight="1" x14ac:dyDescent="0.3">
      <c r="A991" s="70">
        <f t="shared" si="15"/>
        <v>984</v>
      </c>
      <c r="B991" s="87" t="s">
        <v>413</v>
      </c>
      <c r="C991" s="72" t="s">
        <v>2491</v>
      </c>
      <c r="D991" s="72" t="s">
        <v>2217</v>
      </c>
      <c r="E991" s="19" t="s">
        <v>2218</v>
      </c>
      <c r="F991" s="19" t="s">
        <v>2219</v>
      </c>
      <c r="G991" s="85" t="s">
        <v>2180</v>
      </c>
      <c r="H991" s="72" t="s">
        <v>2220</v>
      </c>
      <c r="I991" s="81">
        <v>1139879.9999999998</v>
      </c>
      <c r="J991" s="75">
        <v>1161680.5529406185</v>
      </c>
      <c r="K991" s="76">
        <v>12</v>
      </c>
      <c r="L991" s="76" t="s">
        <v>2716</v>
      </c>
    </row>
    <row r="992" spans="1:12" ht="75" customHeight="1" x14ac:dyDescent="0.3">
      <c r="A992" s="70">
        <f t="shared" si="15"/>
        <v>985</v>
      </c>
      <c r="B992" s="87" t="s">
        <v>413</v>
      </c>
      <c r="C992" s="83" t="s">
        <v>2491</v>
      </c>
      <c r="D992" s="106" t="s">
        <v>1576</v>
      </c>
      <c r="E992" s="19" t="s">
        <v>1577</v>
      </c>
      <c r="F992" s="19" t="s">
        <v>2212</v>
      </c>
      <c r="G992" s="19" t="s">
        <v>2212</v>
      </c>
      <c r="H992" s="72" t="s">
        <v>2213</v>
      </c>
      <c r="I992" s="105">
        <f>(676450+350000)*1.15</f>
        <v>1180417.5</v>
      </c>
      <c r="J992" s="75">
        <v>1352372.2078564998</v>
      </c>
      <c r="K992" s="76">
        <v>13</v>
      </c>
      <c r="L992" s="76" t="s">
        <v>2716</v>
      </c>
    </row>
    <row r="993" spans="1:12" ht="75" customHeight="1" x14ac:dyDescent="0.3">
      <c r="A993" s="70">
        <f t="shared" si="15"/>
        <v>986</v>
      </c>
      <c r="B993" s="87" t="s">
        <v>413</v>
      </c>
      <c r="C993" s="71" t="s">
        <v>2491</v>
      </c>
      <c r="D993" s="72" t="s">
        <v>2146</v>
      </c>
      <c r="E993" s="19" t="s">
        <v>1621</v>
      </c>
      <c r="F993" s="19" t="s">
        <v>2204</v>
      </c>
      <c r="G993" s="85" t="s">
        <v>2205</v>
      </c>
      <c r="H993" s="87" t="s">
        <v>2149</v>
      </c>
      <c r="I993" s="105">
        <v>1187513</v>
      </c>
      <c r="J993" s="75">
        <v>1231338.8705201356</v>
      </c>
      <c r="K993" s="76">
        <v>14</v>
      </c>
      <c r="L993" s="76" t="s">
        <v>2716</v>
      </c>
    </row>
    <row r="994" spans="1:12" ht="75" customHeight="1" x14ac:dyDescent="0.3">
      <c r="A994" s="70">
        <f t="shared" si="15"/>
        <v>987</v>
      </c>
      <c r="B994" s="87" t="s">
        <v>413</v>
      </c>
      <c r="C994" s="71" t="s">
        <v>2491</v>
      </c>
      <c r="D994" s="72" t="s">
        <v>2146</v>
      </c>
      <c r="E994" s="19" t="s">
        <v>1621</v>
      </c>
      <c r="F994" s="19" t="s">
        <v>2208</v>
      </c>
      <c r="G994" s="85" t="s">
        <v>2209</v>
      </c>
      <c r="H994" s="87" t="s">
        <v>2149</v>
      </c>
      <c r="I994" s="105">
        <v>1207931.25</v>
      </c>
      <c r="J994" s="75">
        <v>1207931.25</v>
      </c>
      <c r="K994" s="76">
        <v>15</v>
      </c>
      <c r="L994" s="76" t="s">
        <v>2716</v>
      </c>
    </row>
    <row r="995" spans="1:12" ht="75" customHeight="1" x14ac:dyDescent="0.3">
      <c r="A995" s="70">
        <f t="shared" si="15"/>
        <v>988</v>
      </c>
      <c r="B995" s="87" t="s">
        <v>414</v>
      </c>
      <c r="C995" s="83" t="s">
        <v>2493</v>
      </c>
      <c r="D995" s="72" t="s">
        <v>2126</v>
      </c>
      <c r="E995" s="19" t="s">
        <v>2127</v>
      </c>
      <c r="F995" s="19" t="s">
        <v>2135</v>
      </c>
      <c r="G995" s="85" t="s">
        <v>2136</v>
      </c>
      <c r="H995" s="19" t="s">
        <v>2186</v>
      </c>
      <c r="I995" s="46">
        <v>887397.49999999988</v>
      </c>
      <c r="J995" s="75">
        <v>887397.49999999977</v>
      </c>
      <c r="K995" s="76">
        <v>1</v>
      </c>
      <c r="L995" s="76" t="s">
        <v>2716</v>
      </c>
    </row>
    <row r="996" spans="1:12" ht="75" customHeight="1" x14ac:dyDescent="0.3">
      <c r="A996" s="70">
        <f t="shared" si="15"/>
        <v>989</v>
      </c>
      <c r="B996" s="87" t="s">
        <v>414</v>
      </c>
      <c r="C996" s="83" t="s">
        <v>2493</v>
      </c>
      <c r="D996" s="72" t="s">
        <v>2126</v>
      </c>
      <c r="E996" s="19" t="s">
        <v>2127</v>
      </c>
      <c r="F996" s="19" t="s">
        <v>2137</v>
      </c>
      <c r="G996" s="85" t="s">
        <v>2138</v>
      </c>
      <c r="H996" s="19" t="s">
        <v>2186</v>
      </c>
      <c r="I996" s="46">
        <v>935697.49999999988</v>
      </c>
      <c r="J996" s="75">
        <v>935697.49999999977</v>
      </c>
      <c r="K996" s="76">
        <v>2</v>
      </c>
      <c r="L996" s="76" t="s">
        <v>2716</v>
      </c>
    </row>
    <row r="997" spans="1:12" ht="75" customHeight="1" x14ac:dyDescent="0.3">
      <c r="A997" s="70">
        <f t="shared" si="15"/>
        <v>990</v>
      </c>
      <c r="B997" s="87" t="s">
        <v>414</v>
      </c>
      <c r="C997" s="83" t="s">
        <v>2493</v>
      </c>
      <c r="D997" s="72" t="s">
        <v>1930</v>
      </c>
      <c r="E997" s="19" t="s">
        <v>2158</v>
      </c>
      <c r="F997" s="19" t="s">
        <v>2390</v>
      </c>
      <c r="G997" s="19" t="s">
        <v>2390</v>
      </c>
      <c r="H997" s="72" t="s">
        <v>2492</v>
      </c>
      <c r="I997" s="105">
        <v>1015000</v>
      </c>
      <c r="J997" s="75">
        <v>1068549.816020791</v>
      </c>
      <c r="K997" s="76">
        <v>3</v>
      </c>
      <c r="L997" s="76" t="s">
        <v>2716</v>
      </c>
    </row>
    <row r="998" spans="1:12" ht="75" customHeight="1" x14ac:dyDescent="0.3">
      <c r="A998" s="70">
        <f t="shared" si="15"/>
        <v>991</v>
      </c>
      <c r="B998" s="87" t="s">
        <v>414</v>
      </c>
      <c r="C998" s="72" t="s">
        <v>2494</v>
      </c>
      <c r="D998" s="82" t="s">
        <v>1484</v>
      </c>
      <c r="E998" s="19" t="s">
        <v>1616</v>
      </c>
      <c r="F998" s="19" t="s">
        <v>2436</v>
      </c>
      <c r="G998" s="85" t="s">
        <v>78</v>
      </c>
      <c r="H998" s="72" t="s">
        <v>2163</v>
      </c>
      <c r="I998" s="105">
        <v>1169803</v>
      </c>
      <c r="J998" s="75">
        <v>1213639.461289543</v>
      </c>
      <c r="K998" s="76">
        <v>4</v>
      </c>
      <c r="L998" s="76" t="s">
        <v>2716</v>
      </c>
    </row>
    <row r="999" spans="1:12" ht="75" customHeight="1" x14ac:dyDescent="0.3">
      <c r="A999" s="70">
        <f t="shared" si="15"/>
        <v>992</v>
      </c>
      <c r="B999" s="87" t="s">
        <v>414</v>
      </c>
      <c r="C999" s="83" t="s">
        <v>2493</v>
      </c>
      <c r="D999" s="72" t="s">
        <v>2126</v>
      </c>
      <c r="E999" s="19" t="s">
        <v>2127</v>
      </c>
      <c r="F999" s="19" t="s">
        <v>2135</v>
      </c>
      <c r="G999" s="85" t="s">
        <v>2136</v>
      </c>
      <c r="H999" s="19" t="s">
        <v>2132</v>
      </c>
      <c r="I999" s="46">
        <v>1224050.6849999998</v>
      </c>
      <c r="J999" s="75">
        <v>1224050.6849999998</v>
      </c>
      <c r="K999" s="76">
        <v>5</v>
      </c>
      <c r="L999" s="76" t="s">
        <v>2716</v>
      </c>
    </row>
    <row r="1000" spans="1:12" ht="75" customHeight="1" x14ac:dyDescent="0.3">
      <c r="A1000" s="70">
        <f t="shared" si="15"/>
        <v>993</v>
      </c>
      <c r="B1000" s="87" t="s">
        <v>414</v>
      </c>
      <c r="C1000" s="83" t="s">
        <v>2493</v>
      </c>
      <c r="D1000" s="72" t="s">
        <v>2126</v>
      </c>
      <c r="E1000" s="19" t="s">
        <v>2127</v>
      </c>
      <c r="F1000" s="19" t="s">
        <v>2137</v>
      </c>
      <c r="G1000" s="85" t="s">
        <v>2138</v>
      </c>
      <c r="H1000" s="19" t="s">
        <v>2132</v>
      </c>
      <c r="I1000" s="46">
        <v>1272350.6849999998</v>
      </c>
      <c r="J1000" s="75">
        <v>1272350.6849999998</v>
      </c>
      <c r="K1000" s="76">
        <v>6</v>
      </c>
      <c r="L1000" s="76" t="s">
        <v>2716</v>
      </c>
    </row>
    <row r="1001" spans="1:12" ht="75" customHeight="1" x14ac:dyDescent="0.3">
      <c r="A1001" s="70">
        <f t="shared" si="15"/>
        <v>994</v>
      </c>
      <c r="B1001" s="87" t="s">
        <v>414</v>
      </c>
      <c r="C1001" s="83" t="s">
        <v>2493</v>
      </c>
      <c r="D1001" s="72" t="s">
        <v>1930</v>
      </c>
      <c r="E1001" s="19" t="s">
        <v>2258</v>
      </c>
      <c r="F1001" s="19" t="s">
        <v>2391</v>
      </c>
      <c r="G1001" s="19" t="s">
        <v>2391</v>
      </c>
      <c r="H1001" s="72" t="s">
        <v>2492</v>
      </c>
      <c r="I1001" s="105">
        <v>1289200</v>
      </c>
      <c r="J1001" s="75">
        <v>1357216.1801123191</v>
      </c>
      <c r="K1001" s="76">
        <v>7</v>
      </c>
      <c r="L1001" s="76" t="s">
        <v>2716</v>
      </c>
    </row>
    <row r="1002" spans="1:12" ht="75" customHeight="1" x14ac:dyDescent="0.3">
      <c r="A1002" s="70">
        <f t="shared" si="15"/>
        <v>995</v>
      </c>
      <c r="B1002" s="87" t="s">
        <v>414</v>
      </c>
      <c r="C1002" s="83" t="s">
        <v>2493</v>
      </c>
      <c r="D1002" s="72" t="s">
        <v>2142</v>
      </c>
      <c r="E1002" s="19" t="s">
        <v>2143</v>
      </c>
      <c r="F1002" s="19" t="s">
        <v>2262</v>
      </c>
      <c r="G1002" s="85" t="s">
        <v>2263</v>
      </c>
      <c r="H1002" s="72" t="s">
        <v>2166</v>
      </c>
      <c r="I1002" s="46">
        <v>1302204.1300000001</v>
      </c>
      <c r="J1002" s="75">
        <v>1339295.5222890864</v>
      </c>
      <c r="K1002" s="76">
        <v>8</v>
      </c>
      <c r="L1002" s="76" t="s">
        <v>2716</v>
      </c>
    </row>
    <row r="1003" spans="1:12" ht="75" customHeight="1" x14ac:dyDescent="0.3">
      <c r="A1003" s="70">
        <f t="shared" si="15"/>
        <v>996</v>
      </c>
      <c r="B1003" s="87" t="s">
        <v>414</v>
      </c>
      <c r="C1003" s="83" t="s">
        <v>2493</v>
      </c>
      <c r="D1003" s="72" t="s">
        <v>2126</v>
      </c>
      <c r="E1003" s="19" t="s">
        <v>2127</v>
      </c>
      <c r="F1003" s="19" t="s">
        <v>2135</v>
      </c>
      <c r="G1003" s="85" t="s">
        <v>2136</v>
      </c>
      <c r="H1003" s="19" t="s">
        <v>2131</v>
      </c>
      <c r="I1003" s="46">
        <v>1343430</v>
      </c>
      <c r="J1003" s="75">
        <v>1343430</v>
      </c>
      <c r="K1003" s="76">
        <v>9</v>
      </c>
      <c r="L1003" s="76" t="s">
        <v>2716</v>
      </c>
    </row>
    <row r="1004" spans="1:12" ht="75" customHeight="1" x14ac:dyDescent="0.3">
      <c r="A1004" s="70">
        <f t="shared" si="15"/>
        <v>997</v>
      </c>
      <c r="B1004" s="87" t="s">
        <v>414</v>
      </c>
      <c r="C1004" s="83" t="s">
        <v>2493</v>
      </c>
      <c r="D1004" s="72" t="s">
        <v>2142</v>
      </c>
      <c r="E1004" s="19" t="s">
        <v>2143</v>
      </c>
      <c r="F1004" s="19" t="s">
        <v>2264</v>
      </c>
      <c r="G1004" s="85" t="s">
        <v>2265</v>
      </c>
      <c r="H1004" s="72" t="s">
        <v>2166</v>
      </c>
      <c r="I1004" s="46">
        <v>1347365.71</v>
      </c>
      <c r="J1004" s="75">
        <v>1386189.7172234848</v>
      </c>
      <c r="K1004" s="76">
        <v>10</v>
      </c>
      <c r="L1004" s="76" t="s">
        <v>2716</v>
      </c>
    </row>
    <row r="1005" spans="1:12" ht="75" customHeight="1" x14ac:dyDescent="0.3">
      <c r="A1005" s="70">
        <f t="shared" si="15"/>
        <v>998</v>
      </c>
      <c r="B1005" s="87" t="s">
        <v>414</v>
      </c>
      <c r="C1005" s="83" t="s">
        <v>2493</v>
      </c>
      <c r="D1005" s="72" t="s">
        <v>2142</v>
      </c>
      <c r="E1005" s="19" t="s">
        <v>2143</v>
      </c>
      <c r="F1005" s="19" t="s">
        <v>2266</v>
      </c>
      <c r="G1005" s="85" t="s">
        <v>2267</v>
      </c>
      <c r="H1005" s="72" t="s">
        <v>2166</v>
      </c>
      <c r="I1005" s="46">
        <v>1362581.1</v>
      </c>
      <c r="J1005" s="75">
        <v>1401005.4205214719</v>
      </c>
      <c r="K1005" s="76">
        <v>11</v>
      </c>
      <c r="L1005" s="76" t="s">
        <v>2716</v>
      </c>
    </row>
    <row r="1006" spans="1:12" ht="75" customHeight="1" x14ac:dyDescent="0.3">
      <c r="A1006" s="70">
        <f t="shared" si="15"/>
        <v>999</v>
      </c>
      <c r="B1006" s="87" t="s">
        <v>414</v>
      </c>
      <c r="C1006" s="83" t="s">
        <v>2493</v>
      </c>
      <c r="D1006" s="72" t="s">
        <v>2126</v>
      </c>
      <c r="E1006" s="19" t="s">
        <v>2127</v>
      </c>
      <c r="F1006" s="19" t="s">
        <v>2137</v>
      </c>
      <c r="G1006" s="85" t="s">
        <v>2138</v>
      </c>
      <c r="H1006" s="19" t="s">
        <v>2131</v>
      </c>
      <c r="I1006" s="46">
        <v>1395180</v>
      </c>
      <c r="J1006" s="75">
        <v>1395180</v>
      </c>
      <c r="K1006" s="76">
        <v>12</v>
      </c>
      <c r="L1006" s="76" t="s">
        <v>2716</v>
      </c>
    </row>
    <row r="1007" spans="1:12" ht="75" customHeight="1" x14ac:dyDescent="0.3">
      <c r="A1007" s="70">
        <f t="shared" si="15"/>
        <v>1000</v>
      </c>
      <c r="B1007" s="87" t="s">
        <v>414</v>
      </c>
      <c r="C1007" s="83" t="s">
        <v>2493</v>
      </c>
      <c r="D1007" s="72" t="s">
        <v>2142</v>
      </c>
      <c r="E1007" s="19" t="s">
        <v>2143</v>
      </c>
      <c r="F1007" s="19" t="s">
        <v>2269</v>
      </c>
      <c r="G1007" s="85" t="s">
        <v>2270</v>
      </c>
      <c r="H1007" s="72" t="s">
        <v>2166</v>
      </c>
      <c r="I1007" s="46">
        <v>1404059.97</v>
      </c>
      <c r="J1007" s="75">
        <v>1444052.5778752896</v>
      </c>
      <c r="K1007" s="76">
        <v>13</v>
      </c>
      <c r="L1007" s="76" t="s">
        <v>2716</v>
      </c>
    </row>
    <row r="1008" spans="1:12" ht="75" customHeight="1" x14ac:dyDescent="0.3">
      <c r="A1008" s="70">
        <f t="shared" si="15"/>
        <v>1001</v>
      </c>
      <c r="B1008" s="87" t="s">
        <v>414</v>
      </c>
      <c r="C1008" s="83" t="s">
        <v>2493</v>
      </c>
      <c r="D1008" s="72" t="s">
        <v>2142</v>
      </c>
      <c r="E1008" s="19" t="s">
        <v>2143</v>
      </c>
      <c r="F1008" s="19" t="s">
        <v>2271</v>
      </c>
      <c r="G1008" s="85" t="s">
        <v>2272</v>
      </c>
      <c r="H1008" s="72" t="s">
        <v>2166</v>
      </c>
      <c r="I1008" s="46">
        <v>1433037.04</v>
      </c>
      <c r="J1008" s="75">
        <v>1474329.6452515328</v>
      </c>
      <c r="K1008" s="76">
        <v>14</v>
      </c>
      <c r="L1008" s="76" t="s">
        <v>2716</v>
      </c>
    </row>
    <row r="1009" spans="1:12" ht="75" customHeight="1" x14ac:dyDescent="0.3">
      <c r="A1009" s="70">
        <f t="shared" si="15"/>
        <v>1002</v>
      </c>
      <c r="B1009" s="87" t="s">
        <v>414</v>
      </c>
      <c r="C1009" s="83" t="s">
        <v>2493</v>
      </c>
      <c r="D1009" s="72" t="s">
        <v>1930</v>
      </c>
      <c r="E1009" s="19" t="s">
        <v>2178</v>
      </c>
      <c r="F1009" s="19" t="s">
        <v>2302</v>
      </c>
      <c r="G1009" s="19" t="s">
        <v>2303</v>
      </c>
      <c r="H1009" s="72" t="s">
        <v>2492</v>
      </c>
      <c r="I1009" s="105">
        <v>1460000</v>
      </c>
      <c r="J1009" s="75">
        <v>1460000</v>
      </c>
      <c r="K1009" s="76">
        <v>15</v>
      </c>
      <c r="L1009" s="76" t="s">
        <v>2716</v>
      </c>
    </row>
    <row r="1010" spans="1:12" ht="75" customHeight="1" x14ac:dyDescent="0.3">
      <c r="A1010" s="70">
        <f t="shared" si="15"/>
        <v>1003</v>
      </c>
      <c r="B1010" s="87" t="s">
        <v>414</v>
      </c>
      <c r="C1010" s="83" t="s">
        <v>2493</v>
      </c>
      <c r="D1010" s="72" t="s">
        <v>2126</v>
      </c>
      <c r="E1010" s="19" t="s">
        <v>2127</v>
      </c>
      <c r="F1010" s="19" t="s">
        <v>2135</v>
      </c>
      <c r="G1010" s="85" t="s">
        <v>2136</v>
      </c>
      <c r="H1010" s="19" t="s">
        <v>2188</v>
      </c>
      <c r="I1010" s="46">
        <v>1476128.5</v>
      </c>
      <c r="J1010" s="75">
        <v>1476128.5</v>
      </c>
      <c r="K1010" s="76">
        <v>16</v>
      </c>
      <c r="L1010" s="76" t="s">
        <v>2716</v>
      </c>
    </row>
    <row r="1011" spans="1:12" ht="75" customHeight="1" x14ac:dyDescent="0.3">
      <c r="A1011" s="70">
        <f t="shared" si="15"/>
        <v>1004</v>
      </c>
      <c r="B1011" s="87" t="s">
        <v>414</v>
      </c>
      <c r="C1011" s="83" t="s">
        <v>2493</v>
      </c>
      <c r="D1011" s="72" t="s">
        <v>1930</v>
      </c>
      <c r="E1011" s="19" t="s">
        <v>2178</v>
      </c>
      <c r="F1011" s="19" t="s">
        <v>2306</v>
      </c>
      <c r="G1011" s="19" t="s">
        <v>2307</v>
      </c>
      <c r="H1011" s="72" t="s">
        <v>2492</v>
      </c>
      <c r="I1011" s="105">
        <v>1500000</v>
      </c>
      <c r="J1011" s="75">
        <v>1500000</v>
      </c>
      <c r="K1011" s="76">
        <v>17</v>
      </c>
      <c r="L1011" s="76" t="s">
        <v>2716</v>
      </c>
    </row>
    <row r="1012" spans="1:12" ht="75" customHeight="1" x14ac:dyDescent="0.3">
      <c r="A1012" s="70">
        <f t="shared" si="15"/>
        <v>1005</v>
      </c>
      <c r="B1012" s="87" t="s">
        <v>414</v>
      </c>
      <c r="C1012" s="83" t="s">
        <v>2493</v>
      </c>
      <c r="D1012" s="72" t="s">
        <v>1930</v>
      </c>
      <c r="E1012" s="19" t="s">
        <v>2178</v>
      </c>
      <c r="F1012" s="19" t="s">
        <v>2304</v>
      </c>
      <c r="G1012" s="19" t="s">
        <v>2305</v>
      </c>
      <c r="H1012" s="72" t="s">
        <v>2492</v>
      </c>
      <c r="I1012" s="105">
        <v>1500100</v>
      </c>
      <c r="J1012" s="75">
        <v>1500099.9999999998</v>
      </c>
      <c r="K1012" s="76">
        <v>18</v>
      </c>
      <c r="L1012" s="76" t="s">
        <v>2716</v>
      </c>
    </row>
    <row r="1013" spans="1:12" ht="75" customHeight="1" x14ac:dyDescent="0.3">
      <c r="A1013" s="70">
        <f t="shared" si="15"/>
        <v>1006</v>
      </c>
      <c r="B1013" s="87" t="s">
        <v>414</v>
      </c>
      <c r="C1013" s="83" t="s">
        <v>2493</v>
      </c>
      <c r="D1013" s="72" t="s">
        <v>1930</v>
      </c>
      <c r="E1013" s="19" t="s">
        <v>2178</v>
      </c>
      <c r="F1013" s="19" t="s">
        <v>2445</v>
      </c>
      <c r="G1013" s="19" t="s">
        <v>2277</v>
      </c>
      <c r="H1013" s="72" t="s">
        <v>2492</v>
      </c>
      <c r="I1013" s="105">
        <v>1500500</v>
      </c>
      <c r="J1013" s="75">
        <v>1500499.9999999998</v>
      </c>
      <c r="K1013" s="76">
        <v>19</v>
      </c>
      <c r="L1013" s="76" t="s">
        <v>2716</v>
      </c>
    </row>
    <row r="1014" spans="1:12" ht="75" customHeight="1" x14ac:dyDescent="0.3">
      <c r="A1014" s="70">
        <f t="shared" si="15"/>
        <v>1007</v>
      </c>
      <c r="B1014" s="87" t="s">
        <v>414</v>
      </c>
      <c r="C1014" s="83" t="s">
        <v>2493</v>
      </c>
      <c r="D1014" s="72" t="s">
        <v>2177</v>
      </c>
      <c r="E1014" s="19" t="s">
        <v>2178</v>
      </c>
      <c r="F1014" s="19" t="s">
        <v>2290</v>
      </c>
      <c r="G1014" s="85" t="s">
        <v>2274</v>
      </c>
      <c r="H1014" s="72" t="s">
        <v>2216</v>
      </c>
      <c r="I1014" s="105">
        <v>1507189.31</v>
      </c>
      <c r="J1014" s="75">
        <v>1544552.5679439795</v>
      </c>
      <c r="K1014" s="76">
        <v>20</v>
      </c>
      <c r="L1014" s="76" t="s">
        <v>2716</v>
      </c>
    </row>
    <row r="1015" spans="1:12" ht="75" customHeight="1" x14ac:dyDescent="0.3">
      <c r="A1015" s="70">
        <f t="shared" si="15"/>
        <v>1008</v>
      </c>
      <c r="B1015" s="87" t="s">
        <v>414</v>
      </c>
      <c r="C1015" s="83" t="s">
        <v>2493</v>
      </c>
      <c r="D1015" s="72" t="s">
        <v>1930</v>
      </c>
      <c r="E1015" s="19" t="s">
        <v>2178</v>
      </c>
      <c r="F1015" s="19" t="s">
        <v>2291</v>
      </c>
      <c r="G1015" s="19" t="s">
        <v>2279</v>
      </c>
      <c r="H1015" s="72" t="s">
        <v>2492</v>
      </c>
      <c r="I1015" s="105">
        <v>1520000</v>
      </c>
      <c r="J1015" s="75">
        <v>1520000</v>
      </c>
      <c r="K1015" s="76">
        <v>21</v>
      </c>
      <c r="L1015" s="76" t="s">
        <v>2716</v>
      </c>
    </row>
    <row r="1016" spans="1:12" ht="75" customHeight="1" x14ac:dyDescent="0.3">
      <c r="A1016" s="70">
        <f t="shared" si="15"/>
        <v>1009</v>
      </c>
      <c r="B1016" s="87" t="s">
        <v>414</v>
      </c>
      <c r="C1016" s="83" t="s">
        <v>2493</v>
      </c>
      <c r="D1016" s="72" t="s">
        <v>2126</v>
      </c>
      <c r="E1016" s="19" t="s">
        <v>2127</v>
      </c>
      <c r="F1016" s="19" t="s">
        <v>2137</v>
      </c>
      <c r="G1016" s="85" t="s">
        <v>2138</v>
      </c>
      <c r="H1016" s="19" t="s">
        <v>2188</v>
      </c>
      <c r="I1016" s="46">
        <v>1524428.4999999998</v>
      </c>
      <c r="J1016" s="75">
        <v>1524428.4999999995</v>
      </c>
      <c r="K1016" s="76">
        <v>22</v>
      </c>
      <c r="L1016" s="76" t="s">
        <v>2716</v>
      </c>
    </row>
    <row r="1017" spans="1:12" ht="75" customHeight="1" x14ac:dyDescent="0.3">
      <c r="A1017" s="70">
        <f t="shared" si="15"/>
        <v>1010</v>
      </c>
      <c r="B1017" s="87" t="s">
        <v>414</v>
      </c>
      <c r="C1017" s="83" t="s">
        <v>2493</v>
      </c>
      <c r="D1017" s="72" t="s">
        <v>1930</v>
      </c>
      <c r="E1017" s="19" t="s">
        <v>2178</v>
      </c>
      <c r="F1017" s="19" t="s">
        <v>2282</v>
      </c>
      <c r="G1017" s="19" t="s">
        <v>2283</v>
      </c>
      <c r="H1017" s="72" t="s">
        <v>2492</v>
      </c>
      <c r="I1017" s="105">
        <v>1535000</v>
      </c>
      <c r="J1017" s="75">
        <v>1534999.9999999998</v>
      </c>
      <c r="K1017" s="76">
        <v>23</v>
      </c>
      <c r="L1017" s="76" t="s">
        <v>2716</v>
      </c>
    </row>
    <row r="1018" spans="1:12" ht="75" customHeight="1" x14ac:dyDescent="0.3">
      <c r="A1018" s="70">
        <f t="shared" si="15"/>
        <v>1011</v>
      </c>
      <c r="B1018" s="87" t="s">
        <v>414</v>
      </c>
      <c r="C1018" s="83" t="s">
        <v>2493</v>
      </c>
      <c r="D1018" s="72" t="s">
        <v>1930</v>
      </c>
      <c r="E1018" s="19" t="s">
        <v>2178</v>
      </c>
      <c r="F1018" s="19" t="s">
        <v>2403</v>
      </c>
      <c r="G1018" s="19" t="s">
        <v>2404</v>
      </c>
      <c r="H1018" s="72" t="s">
        <v>2492</v>
      </c>
      <c r="I1018" s="105">
        <v>1540000</v>
      </c>
      <c r="J1018" s="75">
        <v>1539999.9999999998</v>
      </c>
      <c r="K1018" s="76">
        <v>24</v>
      </c>
      <c r="L1018" s="76" t="s">
        <v>2716</v>
      </c>
    </row>
    <row r="1019" spans="1:12" ht="75" customHeight="1" x14ac:dyDescent="0.3">
      <c r="A1019" s="70">
        <f t="shared" si="15"/>
        <v>1012</v>
      </c>
      <c r="B1019" s="87" t="s">
        <v>414</v>
      </c>
      <c r="C1019" s="72" t="s">
        <v>2494</v>
      </c>
      <c r="D1019" s="72" t="s">
        <v>2217</v>
      </c>
      <c r="E1019" s="19" t="s">
        <v>2258</v>
      </c>
      <c r="F1019" s="19" t="s">
        <v>2259</v>
      </c>
      <c r="G1019" s="85" t="s">
        <v>2393</v>
      </c>
      <c r="H1019" s="72" t="s">
        <v>2220</v>
      </c>
      <c r="I1019" s="81">
        <v>1546888</v>
      </c>
      <c r="J1019" s="75">
        <v>1637567.3298355439</v>
      </c>
      <c r="K1019" s="76">
        <v>25</v>
      </c>
      <c r="L1019" s="76" t="s">
        <v>2716</v>
      </c>
    </row>
    <row r="1020" spans="1:12" ht="75" customHeight="1" x14ac:dyDescent="0.3">
      <c r="A1020" s="70">
        <f t="shared" si="15"/>
        <v>1013</v>
      </c>
      <c r="B1020" s="87" t="s">
        <v>414</v>
      </c>
      <c r="C1020" s="83" t="s">
        <v>2493</v>
      </c>
      <c r="D1020" s="72" t="s">
        <v>1930</v>
      </c>
      <c r="E1020" s="19" t="s">
        <v>2178</v>
      </c>
      <c r="F1020" s="19" t="s">
        <v>2280</v>
      </c>
      <c r="G1020" s="19" t="s">
        <v>2281</v>
      </c>
      <c r="H1020" s="72" t="s">
        <v>2492</v>
      </c>
      <c r="I1020" s="105">
        <v>1548000</v>
      </c>
      <c r="J1020" s="75">
        <v>1548000</v>
      </c>
      <c r="K1020" s="76">
        <v>26</v>
      </c>
      <c r="L1020" s="76" t="s">
        <v>2716</v>
      </c>
    </row>
    <row r="1021" spans="1:12" ht="75" customHeight="1" x14ac:dyDescent="0.3">
      <c r="A1021" s="70">
        <f t="shared" si="15"/>
        <v>1014</v>
      </c>
      <c r="B1021" s="87" t="s">
        <v>414</v>
      </c>
      <c r="C1021" s="83" t="s">
        <v>2493</v>
      </c>
      <c r="D1021" s="72" t="s">
        <v>1930</v>
      </c>
      <c r="E1021" s="19" t="s">
        <v>2178</v>
      </c>
      <c r="F1021" s="19" t="s">
        <v>2295</v>
      </c>
      <c r="G1021" s="19" t="s">
        <v>2296</v>
      </c>
      <c r="H1021" s="72" t="s">
        <v>2492</v>
      </c>
      <c r="I1021" s="105">
        <v>1560000</v>
      </c>
      <c r="J1021" s="75">
        <v>1560000</v>
      </c>
      <c r="K1021" s="76">
        <v>27</v>
      </c>
      <c r="L1021" s="76" t="s">
        <v>2716</v>
      </c>
    </row>
    <row r="1022" spans="1:12" ht="75" customHeight="1" x14ac:dyDescent="0.3">
      <c r="A1022" s="70">
        <f t="shared" si="15"/>
        <v>1015</v>
      </c>
      <c r="B1022" s="87" t="s">
        <v>414</v>
      </c>
      <c r="C1022" s="71" t="s">
        <v>2493</v>
      </c>
      <c r="D1022" s="72" t="s">
        <v>2146</v>
      </c>
      <c r="E1022" s="19" t="s">
        <v>1621</v>
      </c>
      <c r="F1022" s="19" t="s">
        <v>2441</v>
      </c>
      <c r="G1022" s="85" t="s">
        <v>2442</v>
      </c>
      <c r="H1022" s="87" t="s">
        <v>2149</v>
      </c>
      <c r="I1022" s="105">
        <v>1567828.35</v>
      </c>
      <c r="J1022" s="75">
        <v>1624206.3521035155</v>
      </c>
      <c r="K1022" s="76">
        <v>28</v>
      </c>
      <c r="L1022" s="76" t="s">
        <v>2716</v>
      </c>
    </row>
    <row r="1023" spans="1:12" ht="75" customHeight="1" x14ac:dyDescent="0.3">
      <c r="A1023" s="70">
        <f t="shared" si="15"/>
        <v>1016</v>
      </c>
      <c r="B1023" s="87" t="s">
        <v>414</v>
      </c>
      <c r="C1023" s="83" t="s">
        <v>2493</v>
      </c>
      <c r="D1023" s="106" t="s">
        <v>1576</v>
      </c>
      <c r="E1023" s="19" t="s">
        <v>2252</v>
      </c>
      <c r="F1023" s="19" t="s">
        <v>2451</v>
      </c>
      <c r="G1023" s="19" t="s">
        <v>2451</v>
      </c>
      <c r="H1023" s="72" t="s">
        <v>2213</v>
      </c>
      <c r="I1023" s="105">
        <f>(1016055+350000)*1.15</f>
        <v>1570963.2499999998</v>
      </c>
      <c r="J1023" s="75">
        <v>1799809.8459773106</v>
      </c>
      <c r="K1023" s="76">
        <v>29</v>
      </c>
      <c r="L1023" s="76" t="s">
        <v>2716</v>
      </c>
    </row>
    <row r="1024" spans="1:12" ht="75" customHeight="1" x14ac:dyDescent="0.3">
      <c r="A1024" s="70">
        <f t="shared" si="15"/>
        <v>1017</v>
      </c>
      <c r="B1024" s="87" t="s">
        <v>414</v>
      </c>
      <c r="C1024" s="83" t="s">
        <v>2493</v>
      </c>
      <c r="D1024" s="72" t="s">
        <v>1930</v>
      </c>
      <c r="E1024" s="19" t="s">
        <v>2178</v>
      </c>
      <c r="F1024" s="19" t="s">
        <v>2446</v>
      </c>
      <c r="G1024" s="19" t="s">
        <v>2285</v>
      </c>
      <c r="H1024" s="72" t="s">
        <v>2492</v>
      </c>
      <c r="I1024" s="105">
        <v>1600000</v>
      </c>
      <c r="J1024" s="75">
        <v>1599999.9999999998</v>
      </c>
      <c r="K1024" s="76">
        <v>30</v>
      </c>
      <c r="L1024" s="76" t="s">
        <v>2716</v>
      </c>
    </row>
    <row r="1025" spans="1:12" ht="75" customHeight="1" x14ac:dyDescent="0.3">
      <c r="A1025" s="70">
        <f t="shared" si="15"/>
        <v>1018</v>
      </c>
      <c r="B1025" s="87" t="s">
        <v>414</v>
      </c>
      <c r="C1025" s="83" t="s">
        <v>2493</v>
      </c>
      <c r="D1025" s="72" t="s">
        <v>1930</v>
      </c>
      <c r="E1025" s="19" t="s">
        <v>2178</v>
      </c>
      <c r="F1025" s="19" t="s">
        <v>2447</v>
      </c>
      <c r="G1025" s="19" t="s">
        <v>2289</v>
      </c>
      <c r="H1025" s="72" t="s">
        <v>2492</v>
      </c>
      <c r="I1025" s="105">
        <v>1605000</v>
      </c>
      <c r="J1025" s="75">
        <v>1604999.9999999998</v>
      </c>
      <c r="K1025" s="76">
        <v>31</v>
      </c>
      <c r="L1025" s="76" t="s">
        <v>2716</v>
      </c>
    </row>
    <row r="1026" spans="1:12" ht="75" customHeight="1" x14ac:dyDescent="0.3">
      <c r="A1026" s="70">
        <f t="shared" si="15"/>
        <v>1019</v>
      </c>
      <c r="B1026" s="87" t="s">
        <v>414</v>
      </c>
      <c r="C1026" s="83" t="s">
        <v>2493</v>
      </c>
      <c r="D1026" s="72" t="s">
        <v>1930</v>
      </c>
      <c r="E1026" s="19" t="s">
        <v>2178</v>
      </c>
      <c r="F1026" s="19" t="s">
        <v>2448</v>
      </c>
      <c r="G1026" s="19" t="s">
        <v>2292</v>
      </c>
      <c r="H1026" s="72" t="s">
        <v>2492</v>
      </c>
      <c r="I1026" s="105">
        <v>1621000</v>
      </c>
      <c r="J1026" s="75">
        <v>1621000</v>
      </c>
      <c r="K1026" s="76">
        <v>32</v>
      </c>
      <c r="L1026" s="76" t="s">
        <v>2716</v>
      </c>
    </row>
    <row r="1027" spans="1:12" ht="75" customHeight="1" x14ac:dyDescent="0.3">
      <c r="A1027" s="70">
        <f t="shared" si="15"/>
        <v>1020</v>
      </c>
      <c r="B1027" s="87" t="s">
        <v>414</v>
      </c>
      <c r="C1027" s="83" t="s">
        <v>2493</v>
      </c>
      <c r="D1027" s="72" t="s">
        <v>1930</v>
      </c>
      <c r="E1027" s="19" t="s">
        <v>2178</v>
      </c>
      <c r="F1027" s="19" t="s">
        <v>2310</v>
      </c>
      <c r="G1027" s="19" t="s">
        <v>2311</v>
      </c>
      <c r="H1027" s="72" t="s">
        <v>2492</v>
      </c>
      <c r="I1027" s="105">
        <v>1645000</v>
      </c>
      <c r="J1027" s="75">
        <v>1644999.9999999998</v>
      </c>
      <c r="K1027" s="76">
        <v>33</v>
      </c>
      <c r="L1027" s="76" t="s">
        <v>2716</v>
      </c>
    </row>
    <row r="1028" spans="1:12" ht="75" customHeight="1" x14ac:dyDescent="0.3">
      <c r="A1028" s="70">
        <f t="shared" si="15"/>
        <v>1021</v>
      </c>
      <c r="B1028" s="87" t="s">
        <v>414</v>
      </c>
      <c r="C1028" s="83" t="s">
        <v>2493</v>
      </c>
      <c r="D1028" s="72" t="s">
        <v>1930</v>
      </c>
      <c r="E1028" s="19" t="s">
        <v>2178</v>
      </c>
      <c r="F1028" s="19" t="s">
        <v>2293</v>
      </c>
      <c r="G1028" s="19" t="s">
        <v>2294</v>
      </c>
      <c r="H1028" s="72" t="s">
        <v>2492</v>
      </c>
      <c r="I1028" s="105">
        <v>1650000</v>
      </c>
      <c r="J1028" s="75">
        <v>1649999.9999999998</v>
      </c>
      <c r="K1028" s="76">
        <v>34</v>
      </c>
      <c r="L1028" s="76" t="s">
        <v>2716</v>
      </c>
    </row>
    <row r="1029" spans="1:12" ht="75" customHeight="1" x14ac:dyDescent="0.3">
      <c r="A1029" s="70">
        <f t="shared" si="15"/>
        <v>1022</v>
      </c>
      <c r="B1029" s="87" t="s">
        <v>414</v>
      </c>
      <c r="C1029" s="83" t="s">
        <v>2493</v>
      </c>
      <c r="D1029" s="72" t="s">
        <v>1930</v>
      </c>
      <c r="E1029" s="19" t="s">
        <v>2178</v>
      </c>
      <c r="F1029" s="19" t="s">
        <v>2308</v>
      </c>
      <c r="G1029" s="19" t="s">
        <v>2309</v>
      </c>
      <c r="H1029" s="72" t="s">
        <v>2492</v>
      </c>
      <c r="I1029" s="105">
        <v>1655000</v>
      </c>
      <c r="J1029" s="75">
        <v>1654999.9999999998</v>
      </c>
      <c r="K1029" s="76">
        <v>35</v>
      </c>
      <c r="L1029" s="76" t="s">
        <v>2716</v>
      </c>
    </row>
    <row r="1030" spans="1:12" ht="75" customHeight="1" x14ac:dyDescent="0.3">
      <c r="A1030" s="70">
        <f t="shared" si="15"/>
        <v>1023</v>
      </c>
      <c r="B1030" s="87" t="s">
        <v>414</v>
      </c>
      <c r="C1030" s="72" t="s">
        <v>2494</v>
      </c>
      <c r="D1030" s="72" t="s">
        <v>2217</v>
      </c>
      <c r="E1030" s="19" t="s">
        <v>2218</v>
      </c>
      <c r="F1030" s="19" t="s">
        <v>2275</v>
      </c>
      <c r="G1030" s="19" t="s">
        <v>2274</v>
      </c>
      <c r="H1030" s="72" t="s">
        <v>2220</v>
      </c>
      <c r="I1030" s="81">
        <v>1714327.9999999998</v>
      </c>
      <c r="J1030" s="75">
        <v>1884086.1479584884</v>
      </c>
      <c r="K1030" s="76">
        <v>36</v>
      </c>
      <c r="L1030" s="76" t="s">
        <v>2716</v>
      </c>
    </row>
    <row r="1031" spans="1:12" ht="75" customHeight="1" x14ac:dyDescent="0.3">
      <c r="A1031" s="70">
        <f t="shared" si="15"/>
        <v>1024</v>
      </c>
      <c r="B1031" s="87" t="s">
        <v>414</v>
      </c>
      <c r="C1031" s="83" t="s">
        <v>2493</v>
      </c>
      <c r="D1031" s="72" t="s">
        <v>1930</v>
      </c>
      <c r="E1031" s="19" t="s">
        <v>2178</v>
      </c>
      <c r="F1031" s="19" t="s">
        <v>2449</v>
      </c>
      <c r="G1031" s="19" t="s">
        <v>2299</v>
      </c>
      <c r="H1031" s="72" t="s">
        <v>2492</v>
      </c>
      <c r="I1031" s="105">
        <v>1726000</v>
      </c>
      <c r="J1031" s="75">
        <v>1726000</v>
      </c>
      <c r="K1031" s="76">
        <v>37</v>
      </c>
      <c r="L1031" s="76" t="s">
        <v>2716</v>
      </c>
    </row>
    <row r="1032" spans="1:12" ht="75" customHeight="1" x14ac:dyDescent="0.3">
      <c r="A1032" s="70">
        <f t="shared" si="15"/>
        <v>1025</v>
      </c>
      <c r="B1032" s="87" t="s">
        <v>414</v>
      </c>
      <c r="C1032" s="83" t="s">
        <v>2493</v>
      </c>
      <c r="D1032" s="72" t="s">
        <v>1930</v>
      </c>
      <c r="E1032" s="19" t="s">
        <v>2178</v>
      </c>
      <c r="F1032" s="19" t="s">
        <v>2300</v>
      </c>
      <c r="G1032" s="19" t="s">
        <v>2301</v>
      </c>
      <c r="H1032" s="72" t="s">
        <v>2492</v>
      </c>
      <c r="I1032" s="105">
        <v>1766000</v>
      </c>
      <c r="J1032" s="75">
        <v>1765999.9999999998</v>
      </c>
      <c r="K1032" s="76">
        <v>38</v>
      </c>
      <c r="L1032" s="76" t="s">
        <v>2716</v>
      </c>
    </row>
    <row r="1033" spans="1:12" ht="75" customHeight="1" x14ac:dyDescent="0.3">
      <c r="A1033" s="70">
        <f t="shared" ref="A1033:A1096" si="16">ROW(A1026)</f>
        <v>1026</v>
      </c>
      <c r="B1033" s="87" t="s">
        <v>414</v>
      </c>
      <c r="C1033" s="72" t="s">
        <v>2494</v>
      </c>
      <c r="D1033" s="72" t="s">
        <v>2217</v>
      </c>
      <c r="E1033" s="19" t="s">
        <v>2218</v>
      </c>
      <c r="F1033" s="19" t="s">
        <v>2278</v>
      </c>
      <c r="G1033" s="19" t="s">
        <v>2279</v>
      </c>
      <c r="H1033" s="72" t="s">
        <v>2220</v>
      </c>
      <c r="I1033" s="81">
        <v>1778727.9999999998</v>
      </c>
      <c r="J1033" s="75">
        <v>1954863.238415231</v>
      </c>
      <c r="K1033" s="76">
        <v>39</v>
      </c>
      <c r="L1033" s="76" t="s">
        <v>2716</v>
      </c>
    </row>
    <row r="1034" spans="1:12" ht="75" customHeight="1" x14ac:dyDescent="0.3">
      <c r="A1034" s="70">
        <f t="shared" si="16"/>
        <v>1027</v>
      </c>
      <c r="B1034" s="87" t="s">
        <v>415</v>
      </c>
      <c r="C1034" s="83" t="s">
        <v>2495</v>
      </c>
      <c r="D1034" s="72" t="s">
        <v>2126</v>
      </c>
      <c r="E1034" s="19" t="s">
        <v>2127</v>
      </c>
      <c r="F1034" s="19" t="s">
        <v>2128</v>
      </c>
      <c r="G1034" s="85" t="s">
        <v>2129</v>
      </c>
      <c r="H1034" s="19" t="s">
        <v>2185</v>
      </c>
      <c r="I1034" s="46">
        <v>412849.99999999994</v>
      </c>
      <c r="J1034" s="75">
        <v>412849.99999999988</v>
      </c>
      <c r="K1034" s="76">
        <v>1</v>
      </c>
      <c r="L1034" s="76" t="s">
        <v>2716</v>
      </c>
    </row>
    <row r="1035" spans="1:12" ht="75" customHeight="1" x14ac:dyDescent="0.3">
      <c r="A1035" s="70">
        <f t="shared" si="16"/>
        <v>1028</v>
      </c>
      <c r="B1035" s="87" t="s">
        <v>415</v>
      </c>
      <c r="C1035" s="83" t="s">
        <v>2495</v>
      </c>
      <c r="D1035" s="72" t="s">
        <v>2126</v>
      </c>
      <c r="E1035" s="19" t="s">
        <v>2127</v>
      </c>
      <c r="F1035" s="19" t="s">
        <v>2128</v>
      </c>
      <c r="G1035" s="85" t="s">
        <v>2129</v>
      </c>
      <c r="H1035" s="19" t="s">
        <v>2130</v>
      </c>
      <c r="I1035" s="46">
        <v>416874.99999999994</v>
      </c>
      <c r="J1035" s="75">
        <v>416874.99999999988</v>
      </c>
      <c r="K1035" s="76">
        <v>2</v>
      </c>
      <c r="L1035" s="76" t="s">
        <v>2716</v>
      </c>
    </row>
    <row r="1036" spans="1:12" ht="75" customHeight="1" x14ac:dyDescent="0.3">
      <c r="A1036" s="70">
        <f t="shared" si="16"/>
        <v>1029</v>
      </c>
      <c r="B1036" s="87" t="s">
        <v>415</v>
      </c>
      <c r="C1036" s="83" t="s">
        <v>2495</v>
      </c>
      <c r="D1036" s="72" t="s">
        <v>2126</v>
      </c>
      <c r="E1036" s="19" t="s">
        <v>2127</v>
      </c>
      <c r="F1036" s="19" t="s">
        <v>2128</v>
      </c>
      <c r="G1036" s="85" t="s">
        <v>2129</v>
      </c>
      <c r="H1036" s="19" t="s">
        <v>2186</v>
      </c>
      <c r="I1036" s="46">
        <v>431617.99999999994</v>
      </c>
      <c r="J1036" s="75">
        <v>431617.99999999988</v>
      </c>
      <c r="K1036" s="76">
        <v>3</v>
      </c>
      <c r="L1036" s="76" t="s">
        <v>2716</v>
      </c>
    </row>
    <row r="1037" spans="1:12" ht="75" customHeight="1" x14ac:dyDescent="0.3">
      <c r="A1037" s="70">
        <f t="shared" si="16"/>
        <v>1030</v>
      </c>
      <c r="B1037" s="87" t="s">
        <v>415</v>
      </c>
      <c r="C1037" s="83" t="s">
        <v>2495</v>
      </c>
      <c r="D1037" s="72" t="s">
        <v>2126</v>
      </c>
      <c r="E1037" s="19" t="s">
        <v>2127</v>
      </c>
      <c r="F1037" s="19" t="s">
        <v>2128</v>
      </c>
      <c r="G1037" s="85" t="s">
        <v>2129</v>
      </c>
      <c r="H1037" s="19" t="s">
        <v>2188</v>
      </c>
      <c r="I1037" s="46">
        <v>431744.49999999994</v>
      </c>
      <c r="J1037" s="75">
        <v>431744.49999999988</v>
      </c>
      <c r="K1037" s="76">
        <v>4</v>
      </c>
      <c r="L1037" s="76" t="s">
        <v>2716</v>
      </c>
    </row>
    <row r="1038" spans="1:12" ht="75" customHeight="1" x14ac:dyDescent="0.3">
      <c r="A1038" s="70">
        <f t="shared" si="16"/>
        <v>1031</v>
      </c>
      <c r="B1038" s="87" t="s">
        <v>415</v>
      </c>
      <c r="C1038" s="83" t="s">
        <v>2495</v>
      </c>
      <c r="D1038" s="72" t="s">
        <v>2126</v>
      </c>
      <c r="E1038" s="19" t="s">
        <v>2127</v>
      </c>
      <c r="F1038" s="19" t="s">
        <v>2128</v>
      </c>
      <c r="G1038" s="85" t="s">
        <v>2129</v>
      </c>
      <c r="H1038" s="19" t="s">
        <v>2132</v>
      </c>
      <c r="I1038" s="46">
        <v>455330.42499999999</v>
      </c>
      <c r="J1038" s="75">
        <v>455330.42499999999</v>
      </c>
      <c r="K1038" s="76">
        <v>5</v>
      </c>
      <c r="L1038" s="76" t="s">
        <v>2716</v>
      </c>
    </row>
    <row r="1039" spans="1:12" ht="75" customHeight="1" x14ac:dyDescent="0.3">
      <c r="A1039" s="70">
        <f t="shared" si="16"/>
        <v>1032</v>
      </c>
      <c r="B1039" s="87" t="s">
        <v>415</v>
      </c>
      <c r="C1039" s="83" t="s">
        <v>2495</v>
      </c>
      <c r="D1039" s="72" t="s">
        <v>2126</v>
      </c>
      <c r="E1039" s="19" t="s">
        <v>2127</v>
      </c>
      <c r="F1039" s="19" t="s">
        <v>2128</v>
      </c>
      <c r="G1039" s="85" t="s">
        <v>2129</v>
      </c>
      <c r="H1039" s="19" t="s">
        <v>2189</v>
      </c>
      <c r="I1039" s="46">
        <v>457038.17499999999</v>
      </c>
      <c r="J1039" s="75">
        <v>457038.17499999999</v>
      </c>
      <c r="K1039" s="76">
        <v>6</v>
      </c>
      <c r="L1039" s="76" t="s">
        <v>2716</v>
      </c>
    </row>
    <row r="1040" spans="1:12" ht="75" customHeight="1" x14ac:dyDescent="0.3">
      <c r="A1040" s="70">
        <f t="shared" si="16"/>
        <v>1033</v>
      </c>
      <c r="B1040" s="87" t="s">
        <v>415</v>
      </c>
      <c r="C1040" s="83" t="s">
        <v>2495</v>
      </c>
      <c r="D1040" s="72" t="s">
        <v>2126</v>
      </c>
      <c r="E1040" s="19" t="s">
        <v>2127</v>
      </c>
      <c r="F1040" s="19" t="s">
        <v>2128</v>
      </c>
      <c r="G1040" s="85" t="s">
        <v>2129</v>
      </c>
      <c r="H1040" s="19" t="s">
        <v>2190</v>
      </c>
      <c r="I1040" s="46">
        <v>464950.74999999994</v>
      </c>
      <c r="J1040" s="75">
        <v>464950.74999999988</v>
      </c>
      <c r="K1040" s="76">
        <v>7</v>
      </c>
      <c r="L1040" s="76" t="s">
        <v>2716</v>
      </c>
    </row>
    <row r="1041" spans="1:12" ht="75" customHeight="1" x14ac:dyDescent="0.3">
      <c r="A1041" s="70">
        <f t="shared" si="16"/>
        <v>1034</v>
      </c>
      <c r="B1041" s="87" t="s">
        <v>415</v>
      </c>
      <c r="C1041" s="72" t="s">
        <v>2495</v>
      </c>
      <c r="D1041" s="82" t="s">
        <v>1484</v>
      </c>
      <c r="E1041" s="19" t="s">
        <v>1616</v>
      </c>
      <c r="F1041" s="19" t="s">
        <v>2375</v>
      </c>
      <c r="G1041" s="85" t="s">
        <v>78</v>
      </c>
      <c r="H1041" s="72" t="s">
        <v>2163</v>
      </c>
      <c r="I1041" s="105">
        <v>507150</v>
      </c>
      <c r="J1041" s="75">
        <v>525842.67535630916</v>
      </c>
      <c r="K1041" s="76">
        <v>8</v>
      </c>
      <c r="L1041" s="76" t="s">
        <v>2716</v>
      </c>
    </row>
    <row r="1042" spans="1:12" ht="75" customHeight="1" x14ac:dyDescent="0.3">
      <c r="A1042" s="70">
        <f t="shared" si="16"/>
        <v>1035</v>
      </c>
      <c r="B1042" s="87" t="s">
        <v>415</v>
      </c>
      <c r="C1042" s="83" t="s">
        <v>2495</v>
      </c>
      <c r="D1042" s="72" t="s">
        <v>2142</v>
      </c>
      <c r="E1042" s="19" t="s">
        <v>2143</v>
      </c>
      <c r="F1042" s="19" t="s">
        <v>2496</v>
      </c>
      <c r="G1042" s="85" t="s">
        <v>2497</v>
      </c>
      <c r="H1042" s="72" t="s">
        <v>2166</v>
      </c>
      <c r="I1042" s="46">
        <v>628059.28</v>
      </c>
      <c r="J1042" s="75">
        <v>646572.68319825002</v>
      </c>
      <c r="K1042" s="76">
        <v>9</v>
      </c>
      <c r="L1042" s="76" t="s">
        <v>2716</v>
      </c>
    </row>
    <row r="1043" spans="1:12" ht="75" customHeight="1" x14ac:dyDescent="0.3">
      <c r="A1043" s="70">
        <f t="shared" si="16"/>
        <v>1036</v>
      </c>
      <c r="B1043" s="87" t="s">
        <v>415</v>
      </c>
      <c r="C1043" s="83" t="s">
        <v>2495</v>
      </c>
      <c r="D1043" s="72" t="s">
        <v>2142</v>
      </c>
      <c r="E1043" s="19" t="s">
        <v>2143</v>
      </c>
      <c r="F1043" s="19" t="s">
        <v>2197</v>
      </c>
      <c r="G1043" s="85" t="s">
        <v>2198</v>
      </c>
      <c r="H1043" s="72" t="s">
        <v>2166</v>
      </c>
      <c r="I1043" s="46">
        <v>637969.13</v>
      </c>
      <c r="J1043" s="75">
        <v>656653.90573653486</v>
      </c>
      <c r="K1043" s="76">
        <v>10</v>
      </c>
      <c r="L1043" s="76" t="s">
        <v>2716</v>
      </c>
    </row>
    <row r="1044" spans="1:12" ht="75" customHeight="1" x14ac:dyDescent="0.3">
      <c r="A1044" s="70">
        <f t="shared" si="16"/>
        <v>1037</v>
      </c>
      <c r="B1044" s="87" t="s">
        <v>415</v>
      </c>
      <c r="C1044" s="83" t="s">
        <v>2495</v>
      </c>
      <c r="D1044" s="72" t="s">
        <v>2142</v>
      </c>
      <c r="E1044" s="19" t="s">
        <v>2143</v>
      </c>
      <c r="F1044" s="19" t="s">
        <v>2200</v>
      </c>
      <c r="G1044" s="85" t="s">
        <v>2201</v>
      </c>
      <c r="H1044" s="72" t="s">
        <v>2166</v>
      </c>
      <c r="I1044" s="46">
        <v>646012.92999999993</v>
      </c>
      <c r="J1044" s="75">
        <v>665055.55579222261</v>
      </c>
      <c r="K1044" s="76">
        <v>11</v>
      </c>
      <c r="L1044" s="76" t="s">
        <v>2716</v>
      </c>
    </row>
    <row r="1045" spans="1:12" ht="75" customHeight="1" x14ac:dyDescent="0.3">
      <c r="A1045" s="70">
        <f t="shared" si="16"/>
        <v>1038</v>
      </c>
      <c r="B1045" s="87" t="s">
        <v>415</v>
      </c>
      <c r="C1045" s="83" t="s">
        <v>2495</v>
      </c>
      <c r="D1045" s="72" t="s">
        <v>2142</v>
      </c>
      <c r="E1045" s="19" t="s">
        <v>2143</v>
      </c>
      <c r="F1045" s="19" t="s">
        <v>2202</v>
      </c>
      <c r="G1045" s="85" t="s">
        <v>2203</v>
      </c>
      <c r="H1045" s="72" t="s">
        <v>2166</v>
      </c>
      <c r="I1045" s="46">
        <v>671113.47</v>
      </c>
      <c r="J1045" s="75">
        <v>691245.27845037938</v>
      </c>
      <c r="K1045" s="76">
        <v>12</v>
      </c>
      <c r="L1045" s="76" t="s">
        <v>2716</v>
      </c>
    </row>
    <row r="1046" spans="1:12" ht="75" customHeight="1" x14ac:dyDescent="0.3">
      <c r="A1046" s="70">
        <f t="shared" si="16"/>
        <v>1039</v>
      </c>
      <c r="B1046" s="87" t="s">
        <v>415</v>
      </c>
      <c r="C1046" s="71" t="s">
        <v>2495</v>
      </c>
      <c r="D1046" s="72" t="s">
        <v>2146</v>
      </c>
      <c r="E1046" s="19" t="s">
        <v>1621</v>
      </c>
      <c r="F1046" s="19" t="s">
        <v>2208</v>
      </c>
      <c r="G1046" s="85" t="s">
        <v>2209</v>
      </c>
      <c r="H1046" s="87" t="s">
        <v>2149</v>
      </c>
      <c r="I1046" s="105">
        <v>678027.35</v>
      </c>
      <c r="J1046" s="75">
        <v>678027.35</v>
      </c>
      <c r="K1046" s="76">
        <v>13</v>
      </c>
      <c r="L1046" s="76" t="s">
        <v>2716</v>
      </c>
    </row>
    <row r="1047" spans="1:12" ht="75" customHeight="1" x14ac:dyDescent="0.3">
      <c r="A1047" s="70">
        <f t="shared" si="16"/>
        <v>1040</v>
      </c>
      <c r="B1047" s="87" t="s">
        <v>415</v>
      </c>
      <c r="C1047" s="71" t="s">
        <v>2495</v>
      </c>
      <c r="D1047" s="72" t="s">
        <v>2146</v>
      </c>
      <c r="E1047" s="19" t="s">
        <v>1621</v>
      </c>
      <c r="F1047" s="19" t="s">
        <v>2204</v>
      </c>
      <c r="G1047" s="85" t="s">
        <v>2205</v>
      </c>
      <c r="H1047" s="87" t="s">
        <v>2149</v>
      </c>
      <c r="I1047" s="105">
        <v>698445.6</v>
      </c>
      <c r="J1047" s="75">
        <v>724222.14849332895</v>
      </c>
      <c r="K1047" s="76">
        <v>14</v>
      </c>
      <c r="L1047" s="76" t="s">
        <v>2716</v>
      </c>
    </row>
    <row r="1048" spans="1:12" ht="75" customHeight="1" x14ac:dyDescent="0.3">
      <c r="A1048" s="70">
        <f t="shared" si="16"/>
        <v>1041</v>
      </c>
      <c r="B1048" s="87" t="s">
        <v>415</v>
      </c>
      <c r="C1048" s="83" t="s">
        <v>2495</v>
      </c>
      <c r="D1048" s="106" t="s">
        <v>1576</v>
      </c>
      <c r="E1048" s="19" t="s">
        <v>1577</v>
      </c>
      <c r="F1048" s="19" t="s">
        <v>2212</v>
      </c>
      <c r="G1048" s="19" t="s">
        <v>2212</v>
      </c>
      <c r="H1048" s="72" t="s">
        <v>2213</v>
      </c>
      <c r="I1048" s="105">
        <f>(676450+147750+25000+2500)*1.15</f>
        <v>979454.99999999988</v>
      </c>
      <c r="J1048" s="75">
        <v>1122134.9402614648</v>
      </c>
      <c r="K1048" s="76">
        <v>15</v>
      </c>
      <c r="L1048" s="76" t="s">
        <v>2716</v>
      </c>
    </row>
    <row r="1049" spans="1:12" ht="75" customHeight="1" x14ac:dyDescent="0.3">
      <c r="A1049" s="70">
        <f t="shared" si="16"/>
        <v>1042</v>
      </c>
      <c r="B1049" s="87" t="s">
        <v>416</v>
      </c>
      <c r="C1049" s="83" t="s">
        <v>2499</v>
      </c>
      <c r="D1049" s="72" t="s">
        <v>2126</v>
      </c>
      <c r="E1049" s="19" t="s">
        <v>2127</v>
      </c>
      <c r="F1049" s="19" t="s">
        <v>2133</v>
      </c>
      <c r="G1049" s="85" t="s">
        <v>2134</v>
      </c>
      <c r="H1049" s="19" t="s">
        <v>2185</v>
      </c>
      <c r="I1049" s="46">
        <v>506804.99999999994</v>
      </c>
      <c r="J1049" s="75">
        <v>506804.99999999983</v>
      </c>
      <c r="K1049" s="76">
        <v>1</v>
      </c>
      <c r="L1049" s="76" t="s">
        <v>2716</v>
      </c>
    </row>
    <row r="1050" spans="1:12" ht="75" customHeight="1" x14ac:dyDescent="0.3">
      <c r="A1050" s="70">
        <f t="shared" si="16"/>
        <v>1043</v>
      </c>
      <c r="B1050" s="87" t="s">
        <v>416</v>
      </c>
      <c r="C1050" s="83" t="s">
        <v>2499</v>
      </c>
      <c r="D1050" s="72" t="s">
        <v>2126</v>
      </c>
      <c r="E1050" s="19" t="s">
        <v>2127</v>
      </c>
      <c r="F1050" s="19" t="s">
        <v>2133</v>
      </c>
      <c r="G1050" s="85" t="s">
        <v>2134</v>
      </c>
      <c r="H1050" s="19" t="s">
        <v>2130</v>
      </c>
      <c r="I1050" s="46">
        <v>521605.49999999994</v>
      </c>
      <c r="J1050" s="75">
        <v>521605.49999999994</v>
      </c>
      <c r="K1050" s="76">
        <v>2</v>
      </c>
      <c r="L1050" s="76" t="s">
        <v>2716</v>
      </c>
    </row>
    <row r="1051" spans="1:12" ht="75" customHeight="1" x14ac:dyDescent="0.3">
      <c r="A1051" s="70">
        <f t="shared" si="16"/>
        <v>1044</v>
      </c>
      <c r="B1051" s="87" t="s">
        <v>416</v>
      </c>
      <c r="C1051" s="83" t="s">
        <v>2499</v>
      </c>
      <c r="D1051" s="72" t="s">
        <v>2126</v>
      </c>
      <c r="E1051" s="19" t="s">
        <v>2127</v>
      </c>
      <c r="F1051" s="19" t="s">
        <v>2133</v>
      </c>
      <c r="G1051" s="85" t="s">
        <v>2134</v>
      </c>
      <c r="H1051" s="19" t="s">
        <v>2186</v>
      </c>
      <c r="I1051" s="46">
        <v>528563</v>
      </c>
      <c r="J1051" s="75">
        <v>528563</v>
      </c>
      <c r="K1051" s="76">
        <v>3</v>
      </c>
      <c r="L1051" s="76" t="s">
        <v>2716</v>
      </c>
    </row>
    <row r="1052" spans="1:12" ht="75" customHeight="1" x14ac:dyDescent="0.3">
      <c r="A1052" s="70">
        <f t="shared" si="16"/>
        <v>1045</v>
      </c>
      <c r="B1052" s="87" t="s">
        <v>416</v>
      </c>
      <c r="C1052" s="83" t="s">
        <v>2499</v>
      </c>
      <c r="D1052" s="72" t="s">
        <v>2126</v>
      </c>
      <c r="E1052" s="19" t="s">
        <v>2127</v>
      </c>
      <c r="F1052" s="19" t="s">
        <v>2133</v>
      </c>
      <c r="G1052" s="85" t="s">
        <v>2134</v>
      </c>
      <c r="H1052" s="19" t="s">
        <v>2188</v>
      </c>
      <c r="I1052" s="46">
        <v>535014.5</v>
      </c>
      <c r="J1052" s="75">
        <v>535014.5</v>
      </c>
      <c r="K1052" s="76">
        <v>4</v>
      </c>
      <c r="L1052" s="76" t="s">
        <v>2716</v>
      </c>
    </row>
    <row r="1053" spans="1:12" ht="75" customHeight="1" x14ac:dyDescent="0.3">
      <c r="A1053" s="70">
        <f t="shared" si="16"/>
        <v>1046</v>
      </c>
      <c r="B1053" s="87" t="s">
        <v>416</v>
      </c>
      <c r="C1053" s="83" t="s">
        <v>2499</v>
      </c>
      <c r="D1053" s="72" t="s">
        <v>2126</v>
      </c>
      <c r="E1053" s="19" t="s">
        <v>2127</v>
      </c>
      <c r="F1053" s="19" t="s">
        <v>2133</v>
      </c>
      <c r="G1053" s="85" t="s">
        <v>2134</v>
      </c>
      <c r="H1053" s="19" t="s">
        <v>2189</v>
      </c>
      <c r="I1053" s="46">
        <v>581838.47499999998</v>
      </c>
      <c r="J1053" s="75">
        <v>581838.47499999998</v>
      </c>
      <c r="K1053" s="76">
        <v>5</v>
      </c>
      <c r="L1053" s="76" t="s">
        <v>2716</v>
      </c>
    </row>
    <row r="1054" spans="1:12" ht="75" customHeight="1" x14ac:dyDescent="0.3">
      <c r="A1054" s="70">
        <f t="shared" si="16"/>
        <v>1047</v>
      </c>
      <c r="B1054" s="87" t="s">
        <v>416</v>
      </c>
      <c r="C1054" s="83" t="s">
        <v>2499</v>
      </c>
      <c r="D1054" s="72" t="s">
        <v>2126</v>
      </c>
      <c r="E1054" s="19" t="s">
        <v>2127</v>
      </c>
      <c r="F1054" s="19" t="s">
        <v>2133</v>
      </c>
      <c r="G1054" s="85" t="s">
        <v>2134</v>
      </c>
      <c r="H1054" s="19" t="s">
        <v>2132</v>
      </c>
      <c r="I1054" s="46">
        <v>601749.57499999995</v>
      </c>
      <c r="J1054" s="75">
        <v>601749.57499999984</v>
      </c>
      <c r="K1054" s="76">
        <v>6</v>
      </c>
      <c r="L1054" s="76" t="s">
        <v>2716</v>
      </c>
    </row>
    <row r="1055" spans="1:12" ht="75" customHeight="1" x14ac:dyDescent="0.3">
      <c r="A1055" s="70">
        <f t="shared" si="16"/>
        <v>1048</v>
      </c>
      <c r="B1055" s="87" t="s">
        <v>416</v>
      </c>
      <c r="C1055" s="83" t="s">
        <v>2499</v>
      </c>
      <c r="D1055" s="72" t="s">
        <v>2126</v>
      </c>
      <c r="E1055" s="19" t="s">
        <v>2127</v>
      </c>
      <c r="F1055" s="19" t="s">
        <v>2133</v>
      </c>
      <c r="G1055" s="85" t="s">
        <v>2134</v>
      </c>
      <c r="H1055" s="19" t="s">
        <v>2190</v>
      </c>
      <c r="I1055" s="46">
        <v>613318</v>
      </c>
      <c r="J1055" s="75">
        <v>613318</v>
      </c>
      <c r="K1055" s="76">
        <v>7</v>
      </c>
      <c r="L1055" s="76" t="s">
        <v>2716</v>
      </c>
    </row>
    <row r="1056" spans="1:12" ht="75" customHeight="1" x14ac:dyDescent="0.3">
      <c r="A1056" s="70">
        <f t="shared" si="16"/>
        <v>1049</v>
      </c>
      <c r="B1056" s="87" t="s">
        <v>416</v>
      </c>
      <c r="C1056" s="83" t="s">
        <v>2499</v>
      </c>
      <c r="D1056" s="72" t="s">
        <v>1930</v>
      </c>
      <c r="E1056" s="19" t="s">
        <v>2178</v>
      </c>
      <c r="F1056" s="19" t="s">
        <v>2221</v>
      </c>
      <c r="G1056" s="19" t="s">
        <v>2180</v>
      </c>
      <c r="H1056" s="72" t="s">
        <v>2169</v>
      </c>
      <c r="I1056" s="105">
        <v>700000</v>
      </c>
      <c r="J1056" s="75">
        <v>699999.99999999988</v>
      </c>
      <c r="K1056" s="76">
        <v>8</v>
      </c>
      <c r="L1056" s="76" t="s">
        <v>2716</v>
      </c>
    </row>
    <row r="1057" spans="1:12" ht="75" customHeight="1" x14ac:dyDescent="0.3">
      <c r="A1057" s="70">
        <f t="shared" si="16"/>
        <v>1050</v>
      </c>
      <c r="B1057" s="87" t="s">
        <v>416</v>
      </c>
      <c r="C1057" s="72" t="s">
        <v>2500</v>
      </c>
      <c r="D1057" s="82" t="s">
        <v>1484</v>
      </c>
      <c r="E1057" s="19" t="s">
        <v>1616</v>
      </c>
      <c r="F1057" s="19" t="s">
        <v>2231</v>
      </c>
      <c r="G1057" s="85" t="s">
        <v>78</v>
      </c>
      <c r="H1057" s="72" t="s">
        <v>2163</v>
      </c>
      <c r="I1057" s="105">
        <v>701814.75499999989</v>
      </c>
      <c r="J1057" s="75">
        <v>724693.87375256361</v>
      </c>
      <c r="K1057" s="76">
        <v>9</v>
      </c>
      <c r="L1057" s="76" t="s">
        <v>2716</v>
      </c>
    </row>
    <row r="1058" spans="1:12" ht="75" customHeight="1" x14ac:dyDescent="0.3">
      <c r="A1058" s="70">
        <f t="shared" si="16"/>
        <v>1051</v>
      </c>
      <c r="B1058" s="87" t="s">
        <v>416</v>
      </c>
      <c r="C1058" s="83" t="s">
        <v>2499</v>
      </c>
      <c r="D1058" s="72" t="s">
        <v>2177</v>
      </c>
      <c r="E1058" s="19" t="s">
        <v>2178</v>
      </c>
      <c r="F1058" s="19" t="s">
        <v>2498</v>
      </c>
      <c r="G1058" s="19" t="s">
        <v>2180</v>
      </c>
      <c r="H1058" s="72" t="s">
        <v>2216</v>
      </c>
      <c r="I1058" s="105">
        <v>717406</v>
      </c>
      <c r="J1058" s="75">
        <v>735190.51137538813</v>
      </c>
      <c r="K1058" s="76">
        <v>10</v>
      </c>
      <c r="L1058" s="76" t="s">
        <v>2716</v>
      </c>
    </row>
    <row r="1059" spans="1:12" ht="75" customHeight="1" x14ac:dyDescent="0.3">
      <c r="A1059" s="70">
        <f t="shared" si="16"/>
        <v>1052</v>
      </c>
      <c r="B1059" s="87" t="s">
        <v>416</v>
      </c>
      <c r="C1059" s="72" t="s">
        <v>2500</v>
      </c>
      <c r="D1059" s="72" t="s">
        <v>2217</v>
      </c>
      <c r="E1059" s="19" t="s">
        <v>2218</v>
      </c>
      <c r="F1059" s="19" t="s">
        <v>2219</v>
      </c>
      <c r="G1059" s="85" t="s">
        <v>2180</v>
      </c>
      <c r="H1059" s="72" t="s">
        <v>2220</v>
      </c>
      <c r="I1059" s="81">
        <v>727720</v>
      </c>
      <c r="J1059" s="75">
        <v>741637.86713158141</v>
      </c>
      <c r="K1059" s="76">
        <v>11</v>
      </c>
      <c r="L1059" s="76" t="s">
        <v>2716</v>
      </c>
    </row>
    <row r="1060" spans="1:12" ht="75" customHeight="1" x14ac:dyDescent="0.3">
      <c r="A1060" s="70">
        <f t="shared" si="16"/>
        <v>1053</v>
      </c>
      <c r="B1060" s="87" t="s">
        <v>416</v>
      </c>
      <c r="C1060" s="83" t="s">
        <v>2499</v>
      </c>
      <c r="D1060" s="72" t="s">
        <v>2142</v>
      </c>
      <c r="E1060" s="19" t="s">
        <v>2143</v>
      </c>
      <c r="F1060" s="19" t="s">
        <v>2232</v>
      </c>
      <c r="G1060" s="85" t="s">
        <v>2233</v>
      </c>
      <c r="H1060" s="72" t="s">
        <v>2166</v>
      </c>
      <c r="I1060" s="46">
        <v>740730.93</v>
      </c>
      <c r="J1060" s="75">
        <v>762635.66849255224</v>
      </c>
      <c r="K1060" s="76">
        <v>12</v>
      </c>
      <c r="L1060" s="76" t="s">
        <v>2716</v>
      </c>
    </row>
    <row r="1061" spans="1:12" ht="75" customHeight="1" x14ac:dyDescent="0.3">
      <c r="A1061" s="70">
        <f t="shared" si="16"/>
        <v>1054</v>
      </c>
      <c r="B1061" s="87" t="s">
        <v>416</v>
      </c>
      <c r="C1061" s="83" t="s">
        <v>2499</v>
      </c>
      <c r="D1061" s="72" t="s">
        <v>2142</v>
      </c>
      <c r="E1061" s="19" t="s">
        <v>2143</v>
      </c>
      <c r="F1061" s="19" t="s">
        <v>2234</v>
      </c>
      <c r="G1061" s="85" t="s">
        <v>2235</v>
      </c>
      <c r="H1061" s="72" t="s">
        <v>2166</v>
      </c>
      <c r="I1061" s="46">
        <v>760113.58000000007</v>
      </c>
      <c r="J1061" s="75">
        <v>782843.25080437225</v>
      </c>
      <c r="K1061" s="76">
        <v>13</v>
      </c>
      <c r="L1061" s="76" t="s">
        <v>2716</v>
      </c>
    </row>
    <row r="1062" spans="1:12" ht="75" customHeight="1" x14ac:dyDescent="0.3">
      <c r="A1062" s="70">
        <f t="shared" si="16"/>
        <v>1055</v>
      </c>
      <c r="B1062" s="87" t="s">
        <v>416</v>
      </c>
      <c r="C1062" s="71" t="s">
        <v>2499</v>
      </c>
      <c r="D1062" s="72" t="s">
        <v>2146</v>
      </c>
      <c r="E1062" s="19" t="s">
        <v>1621</v>
      </c>
      <c r="F1062" s="19" t="s">
        <v>1625</v>
      </c>
      <c r="G1062" s="85" t="s">
        <v>1626</v>
      </c>
      <c r="H1062" s="87" t="s">
        <v>2149</v>
      </c>
      <c r="I1062" s="105">
        <v>830906.05</v>
      </c>
      <c r="J1062" s="75">
        <v>865502.55033768457</v>
      </c>
      <c r="K1062" s="76">
        <v>14</v>
      </c>
      <c r="L1062" s="76" t="s">
        <v>2716</v>
      </c>
    </row>
    <row r="1063" spans="1:12" ht="75" customHeight="1" x14ac:dyDescent="0.3">
      <c r="A1063" s="70">
        <f t="shared" si="16"/>
        <v>1056</v>
      </c>
      <c r="B1063" s="87" t="s">
        <v>416</v>
      </c>
      <c r="C1063" s="71" t="s">
        <v>2499</v>
      </c>
      <c r="D1063" s="72" t="s">
        <v>2146</v>
      </c>
      <c r="E1063" s="19" t="s">
        <v>1621</v>
      </c>
      <c r="F1063" s="19" t="s">
        <v>1622</v>
      </c>
      <c r="G1063" s="85" t="s">
        <v>1623</v>
      </c>
      <c r="H1063" s="87" t="s">
        <v>2149</v>
      </c>
      <c r="I1063" s="105">
        <v>851407.1</v>
      </c>
      <c r="J1063" s="75">
        <v>888065.73044189403</v>
      </c>
      <c r="K1063" s="76">
        <v>15</v>
      </c>
      <c r="L1063" s="76" t="s">
        <v>2716</v>
      </c>
    </row>
    <row r="1064" spans="1:12" ht="75" customHeight="1" x14ac:dyDescent="0.3">
      <c r="A1064" s="70">
        <f t="shared" si="16"/>
        <v>1057</v>
      </c>
      <c r="B1064" s="87" t="s">
        <v>416</v>
      </c>
      <c r="C1064" s="83" t="s">
        <v>2499</v>
      </c>
      <c r="D1064" s="72" t="s">
        <v>2142</v>
      </c>
      <c r="E1064" s="19" t="s">
        <v>2143</v>
      </c>
      <c r="F1064" s="19" t="s">
        <v>2239</v>
      </c>
      <c r="G1064" s="85" t="s">
        <v>2240</v>
      </c>
      <c r="H1064" s="72" t="s">
        <v>2166</v>
      </c>
      <c r="I1064" s="46">
        <v>926612.03</v>
      </c>
      <c r="J1064" s="75">
        <v>951558.4239635613</v>
      </c>
      <c r="K1064" s="76">
        <v>16</v>
      </c>
      <c r="L1064" s="76" t="s">
        <v>2716</v>
      </c>
    </row>
    <row r="1065" spans="1:12" ht="75" customHeight="1" x14ac:dyDescent="0.3">
      <c r="A1065" s="70">
        <f t="shared" si="16"/>
        <v>1058</v>
      </c>
      <c r="B1065" s="87" t="s">
        <v>416</v>
      </c>
      <c r="C1065" s="83" t="s">
        <v>2499</v>
      </c>
      <c r="D1065" s="72" t="s">
        <v>2142</v>
      </c>
      <c r="E1065" s="19" t="s">
        <v>2143</v>
      </c>
      <c r="F1065" s="19" t="s">
        <v>2241</v>
      </c>
      <c r="G1065" s="85" t="s">
        <v>2242</v>
      </c>
      <c r="H1065" s="72" t="s">
        <v>2166</v>
      </c>
      <c r="I1065" s="46">
        <v>949483.55999999994</v>
      </c>
      <c r="J1065" s="75">
        <v>975899.27385571634</v>
      </c>
      <c r="K1065" s="76">
        <v>17</v>
      </c>
      <c r="L1065" s="76" t="s">
        <v>2716</v>
      </c>
    </row>
    <row r="1066" spans="1:12" ht="75" customHeight="1" x14ac:dyDescent="0.3">
      <c r="A1066" s="70">
        <f t="shared" si="16"/>
        <v>1059</v>
      </c>
      <c r="B1066" s="87" t="s">
        <v>416</v>
      </c>
      <c r="C1066" s="83" t="s">
        <v>2499</v>
      </c>
      <c r="D1066" s="72" t="s">
        <v>2142</v>
      </c>
      <c r="E1066" s="19" t="s">
        <v>2143</v>
      </c>
      <c r="F1066" s="19" t="s">
        <v>2243</v>
      </c>
      <c r="G1066" s="85" t="s">
        <v>2244</v>
      </c>
      <c r="H1066" s="72" t="s">
        <v>2166</v>
      </c>
      <c r="I1066" s="46">
        <v>951615.65</v>
      </c>
      <c r="J1066" s="75">
        <v>978315.80884227506</v>
      </c>
      <c r="K1066" s="76">
        <v>18</v>
      </c>
      <c r="L1066" s="76" t="s">
        <v>2716</v>
      </c>
    </row>
    <row r="1067" spans="1:12" ht="75" customHeight="1" x14ac:dyDescent="0.3">
      <c r="A1067" s="70">
        <f t="shared" si="16"/>
        <v>1060</v>
      </c>
      <c r="B1067" s="87" t="s">
        <v>416</v>
      </c>
      <c r="C1067" s="83" t="s">
        <v>2499</v>
      </c>
      <c r="D1067" s="72" t="s">
        <v>1930</v>
      </c>
      <c r="E1067" s="19" t="s">
        <v>2178</v>
      </c>
      <c r="F1067" s="19" t="s">
        <v>2249</v>
      </c>
      <c r="G1067" s="19" t="s">
        <v>2248</v>
      </c>
      <c r="H1067" s="72" t="s">
        <v>2159</v>
      </c>
      <c r="I1067" s="105">
        <v>1022000</v>
      </c>
      <c r="J1067" s="75">
        <v>1021999.9999999999</v>
      </c>
      <c r="K1067" s="76">
        <v>19</v>
      </c>
      <c r="L1067" s="76" t="s">
        <v>2716</v>
      </c>
    </row>
    <row r="1068" spans="1:12" ht="75" customHeight="1" x14ac:dyDescent="0.3">
      <c r="A1068" s="70">
        <f t="shared" si="16"/>
        <v>1061</v>
      </c>
      <c r="B1068" s="87" t="s">
        <v>416</v>
      </c>
      <c r="C1068" s="72" t="s">
        <v>2500</v>
      </c>
      <c r="D1068" s="72" t="s">
        <v>2217</v>
      </c>
      <c r="E1068" s="19" t="s">
        <v>2218</v>
      </c>
      <c r="F1068" s="19" t="s">
        <v>2247</v>
      </c>
      <c r="G1068" s="85" t="s">
        <v>2248</v>
      </c>
      <c r="H1068" s="72" t="s">
        <v>2220</v>
      </c>
      <c r="I1068" s="81">
        <v>1036839.9999999999</v>
      </c>
      <c r="J1068" s="75">
        <v>1139511.1563535559</v>
      </c>
      <c r="K1068" s="76">
        <v>20</v>
      </c>
      <c r="L1068" s="76" t="s">
        <v>2716</v>
      </c>
    </row>
    <row r="1069" spans="1:12" ht="75" customHeight="1" x14ac:dyDescent="0.3">
      <c r="A1069" s="70">
        <f t="shared" si="16"/>
        <v>1062</v>
      </c>
      <c r="B1069" s="87" t="s">
        <v>416</v>
      </c>
      <c r="C1069" s="83" t="s">
        <v>2499</v>
      </c>
      <c r="D1069" s="72" t="s">
        <v>1930</v>
      </c>
      <c r="E1069" s="19" t="s">
        <v>2178</v>
      </c>
      <c r="F1069" s="19" t="s">
        <v>2250</v>
      </c>
      <c r="G1069" s="19" t="s">
        <v>2251</v>
      </c>
      <c r="H1069" s="72" t="s">
        <v>2192</v>
      </c>
      <c r="I1069" s="105">
        <v>1100000</v>
      </c>
      <c r="J1069" s="75">
        <v>1100000</v>
      </c>
      <c r="K1069" s="76">
        <v>21</v>
      </c>
      <c r="L1069" s="76" t="s">
        <v>2716</v>
      </c>
    </row>
    <row r="1070" spans="1:12" ht="75" customHeight="1" x14ac:dyDescent="0.3">
      <c r="A1070" s="70">
        <f t="shared" si="16"/>
        <v>1063</v>
      </c>
      <c r="B1070" s="87" t="s">
        <v>417</v>
      </c>
      <c r="C1070" s="83" t="s">
        <v>2503</v>
      </c>
      <c r="D1070" s="72" t="s">
        <v>2126</v>
      </c>
      <c r="E1070" s="19" t="s">
        <v>2127</v>
      </c>
      <c r="F1070" s="19" t="s">
        <v>2135</v>
      </c>
      <c r="G1070" s="85" t="s">
        <v>2136</v>
      </c>
      <c r="H1070" s="19" t="s">
        <v>2185</v>
      </c>
      <c r="I1070" s="46">
        <v>583395</v>
      </c>
      <c r="J1070" s="75">
        <v>583395</v>
      </c>
      <c r="K1070" s="76">
        <v>1</v>
      </c>
      <c r="L1070" s="76" t="s">
        <v>2716</v>
      </c>
    </row>
    <row r="1071" spans="1:12" ht="75" customHeight="1" x14ac:dyDescent="0.3">
      <c r="A1071" s="70">
        <f t="shared" si="16"/>
        <v>1064</v>
      </c>
      <c r="B1071" s="87" t="s">
        <v>417</v>
      </c>
      <c r="C1071" s="83" t="s">
        <v>2503</v>
      </c>
      <c r="D1071" s="72" t="s">
        <v>2126</v>
      </c>
      <c r="E1071" s="19" t="s">
        <v>2127</v>
      </c>
      <c r="F1071" s="19" t="s">
        <v>2135</v>
      </c>
      <c r="G1071" s="85" t="s">
        <v>2136</v>
      </c>
      <c r="H1071" s="19" t="s">
        <v>2130</v>
      </c>
      <c r="I1071" s="46">
        <v>601737.5</v>
      </c>
      <c r="J1071" s="75">
        <v>601737.5</v>
      </c>
      <c r="K1071" s="76">
        <v>2</v>
      </c>
      <c r="L1071" s="76" t="s">
        <v>2716</v>
      </c>
    </row>
    <row r="1072" spans="1:12" ht="75" customHeight="1" x14ac:dyDescent="0.3">
      <c r="A1072" s="70">
        <f t="shared" si="16"/>
        <v>1065</v>
      </c>
      <c r="B1072" s="87" t="s">
        <v>417</v>
      </c>
      <c r="C1072" s="83" t="s">
        <v>2503</v>
      </c>
      <c r="D1072" s="72" t="s">
        <v>2126</v>
      </c>
      <c r="E1072" s="19" t="s">
        <v>2127</v>
      </c>
      <c r="F1072" s="19" t="s">
        <v>2135</v>
      </c>
      <c r="G1072" s="85" t="s">
        <v>2136</v>
      </c>
      <c r="H1072" s="19" t="s">
        <v>2186</v>
      </c>
      <c r="I1072" s="46">
        <v>622863</v>
      </c>
      <c r="J1072" s="75">
        <v>622863</v>
      </c>
      <c r="K1072" s="76">
        <v>3</v>
      </c>
      <c r="L1072" s="76" t="s">
        <v>2716</v>
      </c>
    </row>
    <row r="1073" spans="1:12" ht="75" customHeight="1" x14ac:dyDescent="0.3">
      <c r="A1073" s="70">
        <f t="shared" si="16"/>
        <v>1066</v>
      </c>
      <c r="B1073" s="87" t="s">
        <v>417</v>
      </c>
      <c r="C1073" s="83" t="s">
        <v>2503</v>
      </c>
      <c r="D1073" s="72" t="s">
        <v>2126</v>
      </c>
      <c r="E1073" s="19" t="s">
        <v>2127</v>
      </c>
      <c r="F1073" s="19" t="s">
        <v>2137</v>
      </c>
      <c r="G1073" s="85" t="s">
        <v>2138</v>
      </c>
      <c r="H1073" s="19" t="s">
        <v>2185</v>
      </c>
      <c r="I1073" s="46">
        <v>635145</v>
      </c>
      <c r="J1073" s="75">
        <v>635145</v>
      </c>
      <c r="K1073" s="76">
        <v>4</v>
      </c>
      <c r="L1073" s="76" t="s">
        <v>2716</v>
      </c>
    </row>
    <row r="1074" spans="1:12" ht="75" customHeight="1" x14ac:dyDescent="0.3">
      <c r="A1074" s="70">
        <f t="shared" si="16"/>
        <v>1067</v>
      </c>
      <c r="B1074" s="87" t="s">
        <v>417</v>
      </c>
      <c r="C1074" s="83" t="s">
        <v>2503</v>
      </c>
      <c r="D1074" s="72" t="s">
        <v>2126</v>
      </c>
      <c r="E1074" s="19" t="s">
        <v>2127</v>
      </c>
      <c r="F1074" s="19" t="s">
        <v>2135</v>
      </c>
      <c r="G1074" s="85" t="s">
        <v>2136</v>
      </c>
      <c r="H1074" s="19" t="s">
        <v>2189</v>
      </c>
      <c r="I1074" s="46">
        <v>650838.47499999998</v>
      </c>
      <c r="J1074" s="75">
        <v>650838.47499999998</v>
      </c>
      <c r="K1074" s="76">
        <v>5</v>
      </c>
      <c r="L1074" s="76" t="s">
        <v>2716</v>
      </c>
    </row>
    <row r="1075" spans="1:12" ht="75" customHeight="1" x14ac:dyDescent="0.3">
      <c r="A1075" s="70">
        <f t="shared" si="16"/>
        <v>1068</v>
      </c>
      <c r="B1075" s="87" t="s">
        <v>417</v>
      </c>
      <c r="C1075" s="83" t="s">
        <v>2503</v>
      </c>
      <c r="D1075" s="72" t="s">
        <v>2126</v>
      </c>
      <c r="E1075" s="19" t="s">
        <v>2127</v>
      </c>
      <c r="F1075" s="19" t="s">
        <v>2135</v>
      </c>
      <c r="G1075" s="85" t="s">
        <v>2136</v>
      </c>
      <c r="H1075" s="19" t="s">
        <v>2188</v>
      </c>
      <c r="I1075" s="46">
        <v>653855.5</v>
      </c>
      <c r="J1075" s="75">
        <v>653855.5</v>
      </c>
      <c r="K1075" s="76">
        <v>6</v>
      </c>
      <c r="L1075" s="76" t="s">
        <v>2716</v>
      </c>
    </row>
    <row r="1076" spans="1:12" ht="75" customHeight="1" x14ac:dyDescent="0.3">
      <c r="A1076" s="70">
        <f t="shared" si="16"/>
        <v>1069</v>
      </c>
      <c r="B1076" s="87" t="s">
        <v>417</v>
      </c>
      <c r="C1076" s="83" t="s">
        <v>2503</v>
      </c>
      <c r="D1076" s="72" t="s">
        <v>2126</v>
      </c>
      <c r="E1076" s="19" t="s">
        <v>2127</v>
      </c>
      <c r="F1076" s="19" t="s">
        <v>2137</v>
      </c>
      <c r="G1076" s="85" t="s">
        <v>2138</v>
      </c>
      <c r="H1076" s="19" t="s">
        <v>2130</v>
      </c>
      <c r="I1076" s="46">
        <v>665378.5</v>
      </c>
      <c r="J1076" s="75">
        <v>665378.5</v>
      </c>
      <c r="K1076" s="76">
        <v>7</v>
      </c>
      <c r="L1076" s="76" t="s">
        <v>2716</v>
      </c>
    </row>
    <row r="1077" spans="1:12" ht="75" customHeight="1" x14ac:dyDescent="0.3">
      <c r="A1077" s="70">
        <f t="shared" si="16"/>
        <v>1070</v>
      </c>
      <c r="B1077" s="87" t="s">
        <v>417</v>
      </c>
      <c r="C1077" s="83" t="s">
        <v>2503</v>
      </c>
      <c r="D1077" s="72" t="s">
        <v>2126</v>
      </c>
      <c r="E1077" s="19" t="s">
        <v>2127</v>
      </c>
      <c r="F1077" s="19" t="s">
        <v>2137</v>
      </c>
      <c r="G1077" s="85" t="s">
        <v>2138</v>
      </c>
      <c r="H1077" s="19" t="s">
        <v>2186</v>
      </c>
      <c r="I1077" s="46">
        <v>674613</v>
      </c>
      <c r="J1077" s="75">
        <v>674613</v>
      </c>
      <c r="K1077" s="76">
        <v>8</v>
      </c>
      <c r="L1077" s="76" t="s">
        <v>2716</v>
      </c>
    </row>
    <row r="1078" spans="1:12" ht="75" customHeight="1" x14ac:dyDescent="0.3">
      <c r="A1078" s="70">
        <f t="shared" si="16"/>
        <v>1071</v>
      </c>
      <c r="B1078" s="87" t="s">
        <v>417</v>
      </c>
      <c r="C1078" s="83" t="s">
        <v>2503</v>
      </c>
      <c r="D1078" s="72" t="s">
        <v>2126</v>
      </c>
      <c r="E1078" s="19" t="s">
        <v>2127</v>
      </c>
      <c r="F1078" s="19" t="s">
        <v>2135</v>
      </c>
      <c r="G1078" s="85" t="s">
        <v>2136</v>
      </c>
      <c r="H1078" s="19" t="s">
        <v>2132</v>
      </c>
      <c r="I1078" s="46">
        <v>687409.625</v>
      </c>
      <c r="J1078" s="75">
        <v>687409.625</v>
      </c>
      <c r="K1078" s="76">
        <v>9</v>
      </c>
      <c r="L1078" s="76" t="s">
        <v>2716</v>
      </c>
    </row>
    <row r="1079" spans="1:12" ht="75" customHeight="1" x14ac:dyDescent="0.3">
      <c r="A1079" s="70">
        <f t="shared" si="16"/>
        <v>1072</v>
      </c>
      <c r="B1079" s="87" t="s">
        <v>417</v>
      </c>
      <c r="C1079" s="83" t="s">
        <v>2503</v>
      </c>
      <c r="D1079" s="72" t="s">
        <v>2126</v>
      </c>
      <c r="E1079" s="19" t="s">
        <v>2127</v>
      </c>
      <c r="F1079" s="19" t="s">
        <v>2137</v>
      </c>
      <c r="G1079" s="85" t="s">
        <v>2138</v>
      </c>
      <c r="H1079" s="19" t="s">
        <v>2188</v>
      </c>
      <c r="I1079" s="46">
        <v>705605.5</v>
      </c>
      <c r="J1079" s="75">
        <v>705605.5</v>
      </c>
      <c r="K1079" s="76">
        <v>10</v>
      </c>
      <c r="L1079" s="76" t="s">
        <v>2716</v>
      </c>
    </row>
    <row r="1080" spans="1:12" ht="75" customHeight="1" x14ac:dyDescent="0.3">
      <c r="A1080" s="70">
        <f t="shared" si="16"/>
        <v>1073</v>
      </c>
      <c r="B1080" s="87" t="s">
        <v>417</v>
      </c>
      <c r="C1080" s="83" t="s">
        <v>2503</v>
      </c>
      <c r="D1080" s="72" t="s">
        <v>2126</v>
      </c>
      <c r="E1080" s="19" t="s">
        <v>2127</v>
      </c>
      <c r="F1080" s="19" t="s">
        <v>2135</v>
      </c>
      <c r="G1080" s="85" t="s">
        <v>2136</v>
      </c>
      <c r="H1080" s="19" t="s">
        <v>2190</v>
      </c>
      <c r="I1080" s="46">
        <v>707997.5</v>
      </c>
      <c r="J1080" s="75">
        <v>707997.5</v>
      </c>
      <c r="K1080" s="76">
        <v>11</v>
      </c>
      <c r="L1080" s="76" t="s">
        <v>2716</v>
      </c>
    </row>
    <row r="1081" spans="1:12" ht="75" customHeight="1" x14ac:dyDescent="0.3">
      <c r="A1081" s="70">
        <f t="shared" si="16"/>
        <v>1074</v>
      </c>
      <c r="B1081" s="87" t="s">
        <v>417</v>
      </c>
      <c r="C1081" s="83" t="s">
        <v>2503</v>
      </c>
      <c r="D1081" s="72" t="s">
        <v>2126</v>
      </c>
      <c r="E1081" s="19" t="s">
        <v>2127</v>
      </c>
      <c r="F1081" s="19" t="s">
        <v>2137</v>
      </c>
      <c r="G1081" s="85" t="s">
        <v>2138</v>
      </c>
      <c r="H1081" s="19" t="s">
        <v>2189</v>
      </c>
      <c r="I1081" s="46">
        <v>709893.85</v>
      </c>
      <c r="J1081" s="75">
        <v>709893.85</v>
      </c>
      <c r="K1081" s="76">
        <v>12</v>
      </c>
      <c r="L1081" s="76" t="s">
        <v>2716</v>
      </c>
    </row>
    <row r="1082" spans="1:12" ht="75" customHeight="1" x14ac:dyDescent="0.3">
      <c r="A1082" s="70">
        <f t="shared" si="16"/>
        <v>1075</v>
      </c>
      <c r="B1082" s="87" t="s">
        <v>417</v>
      </c>
      <c r="C1082" s="83" t="s">
        <v>2503</v>
      </c>
      <c r="D1082" s="72" t="s">
        <v>1930</v>
      </c>
      <c r="E1082" s="19" t="s">
        <v>2158</v>
      </c>
      <c r="F1082" s="19" t="s">
        <v>2229</v>
      </c>
      <c r="G1082" s="19" t="s">
        <v>2229</v>
      </c>
      <c r="H1082" s="72" t="s">
        <v>2160</v>
      </c>
      <c r="I1082" s="105">
        <v>712000</v>
      </c>
      <c r="J1082" s="75">
        <v>749564.00887369749</v>
      </c>
      <c r="K1082" s="76">
        <v>13</v>
      </c>
      <c r="L1082" s="76" t="s">
        <v>2716</v>
      </c>
    </row>
    <row r="1083" spans="1:12" ht="75" customHeight="1" x14ac:dyDescent="0.3">
      <c r="A1083" s="70">
        <f t="shared" si="16"/>
        <v>1076</v>
      </c>
      <c r="B1083" s="87" t="s">
        <v>417</v>
      </c>
      <c r="C1083" s="83" t="s">
        <v>2503</v>
      </c>
      <c r="D1083" s="72" t="s">
        <v>2126</v>
      </c>
      <c r="E1083" s="19" t="s">
        <v>2127</v>
      </c>
      <c r="F1083" s="19" t="s">
        <v>2137</v>
      </c>
      <c r="G1083" s="85" t="s">
        <v>2138</v>
      </c>
      <c r="H1083" s="19" t="s">
        <v>2132</v>
      </c>
      <c r="I1083" s="46">
        <v>739159.625</v>
      </c>
      <c r="J1083" s="75">
        <v>739159.625</v>
      </c>
      <c r="K1083" s="76">
        <v>14</v>
      </c>
      <c r="L1083" s="76" t="s">
        <v>2716</v>
      </c>
    </row>
    <row r="1084" spans="1:12" ht="75" customHeight="1" x14ac:dyDescent="0.3">
      <c r="A1084" s="70">
        <f t="shared" si="16"/>
        <v>1077</v>
      </c>
      <c r="B1084" s="87" t="s">
        <v>417</v>
      </c>
      <c r="C1084" s="83" t="s">
        <v>2503</v>
      </c>
      <c r="D1084" s="72" t="s">
        <v>1930</v>
      </c>
      <c r="E1084" s="19" t="s">
        <v>2158</v>
      </c>
      <c r="F1084" s="19" t="s">
        <v>2229</v>
      </c>
      <c r="G1084" s="19" t="s">
        <v>2229</v>
      </c>
      <c r="H1084" s="72" t="s">
        <v>2169</v>
      </c>
      <c r="I1084" s="105">
        <v>740000</v>
      </c>
      <c r="J1084" s="75">
        <v>779041.24517771951</v>
      </c>
      <c r="K1084" s="76">
        <v>15</v>
      </c>
      <c r="L1084" s="76" t="s">
        <v>2716</v>
      </c>
    </row>
    <row r="1085" spans="1:12" ht="75" customHeight="1" x14ac:dyDescent="0.3">
      <c r="A1085" s="70">
        <f t="shared" si="16"/>
        <v>1078</v>
      </c>
      <c r="B1085" s="87" t="s">
        <v>417</v>
      </c>
      <c r="C1085" s="83" t="s">
        <v>2503</v>
      </c>
      <c r="D1085" s="72" t="s">
        <v>2126</v>
      </c>
      <c r="E1085" s="19" t="s">
        <v>2127</v>
      </c>
      <c r="F1085" s="19" t="s">
        <v>2137</v>
      </c>
      <c r="G1085" s="85" t="s">
        <v>2138</v>
      </c>
      <c r="H1085" s="19" t="s">
        <v>2190</v>
      </c>
      <c r="I1085" s="46">
        <v>759747.49999999988</v>
      </c>
      <c r="J1085" s="75">
        <v>759747.49999999977</v>
      </c>
      <c r="K1085" s="76">
        <v>16</v>
      </c>
      <c r="L1085" s="76" t="s">
        <v>2716</v>
      </c>
    </row>
    <row r="1086" spans="1:12" ht="75" customHeight="1" x14ac:dyDescent="0.3">
      <c r="A1086" s="70">
        <f t="shared" si="16"/>
        <v>1079</v>
      </c>
      <c r="B1086" s="87" t="s">
        <v>417</v>
      </c>
      <c r="C1086" s="72" t="s">
        <v>2503</v>
      </c>
      <c r="D1086" s="82" t="s">
        <v>1484</v>
      </c>
      <c r="E1086" s="19" t="s">
        <v>1616</v>
      </c>
      <c r="F1086" s="19" t="s">
        <v>2504</v>
      </c>
      <c r="G1086" s="85" t="s">
        <v>78</v>
      </c>
      <c r="H1086" s="72" t="s">
        <v>2163</v>
      </c>
      <c r="I1086" s="105">
        <v>811325</v>
      </c>
      <c r="J1086" s="75">
        <v>842726.1633481225</v>
      </c>
      <c r="K1086" s="76">
        <v>17</v>
      </c>
      <c r="L1086" s="76" t="s">
        <v>2716</v>
      </c>
    </row>
    <row r="1087" spans="1:12" ht="75" customHeight="1" x14ac:dyDescent="0.3">
      <c r="A1087" s="70">
        <f t="shared" si="16"/>
        <v>1080</v>
      </c>
      <c r="B1087" s="87" t="s">
        <v>417</v>
      </c>
      <c r="C1087" s="72" t="s">
        <v>2503</v>
      </c>
      <c r="D1087" s="82" t="s">
        <v>1484</v>
      </c>
      <c r="E1087" s="19" t="s">
        <v>1616</v>
      </c>
      <c r="F1087" s="19" t="s">
        <v>2505</v>
      </c>
      <c r="G1087" s="85" t="s">
        <v>78</v>
      </c>
      <c r="H1087" s="72" t="s">
        <v>2163</v>
      </c>
      <c r="I1087" s="105">
        <v>892066.5</v>
      </c>
      <c r="J1087" s="75">
        <v>925495.23850977304</v>
      </c>
      <c r="K1087" s="76">
        <v>18</v>
      </c>
      <c r="L1087" s="76" t="s">
        <v>2716</v>
      </c>
    </row>
    <row r="1088" spans="1:12" ht="75" customHeight="1" x14ac:dyDescent="0.3">
      <c r="A1088" s="70">
        <f t="shared" si="16"/>
        <v>1081</v>
      </c>
      <c r="B1088" s="87" t="s">
        <v>417</v>
      </c>
      <c r="C1088" s="72" t="s">
        <v>2503</v>
      </c>
      <c r="D1088" s="72" t="s">
        <v>2217</v>
      </c>
      <c r="E1088" s="19" t="s">
        <v>2258</v>
      </c>
      <c r="F1088" s="19" t="s">
        <v>2259</v>
      </c>
      <c r="G1088" s="85" t="s">
        <v>2393</v>
      </c>
      <c r="H1088" s="72" t="s">
        <v>2220</v>
      </c>
      <c r="I1088" s="81">
        <v>1004639.9999999999</v>
      </c>
      <c r="J1088" s="75">
        <v>1063532.4873203363</v>
      </c>
      <c r="K1088" s="76">
        <v>19</v>
      </c>
      <c r="L1088" s="76" t="s">
        <v>2716</v>
      </c>
    </row>
    <row r="1089" spans="1:12" ht="75" customHeight="1" x14ac:dyDescent="0.3">
      <c r="A1089" s="70">
        <f t="shared" si="16"/>
        <v>1082</v>
      </c>
      <c r="B1089" s="87" t="s">
        <v>417</v>
      </c>
      <c r="C1089" s="83" t="s">
        <v>2503</v>
      </c>
      <c r="D1089" s="72" t="s">
        <v>2142</v>
      </c>
      <c r="E1089" s="19" t="s">
        <v>2143</v>
      </c>
      <c r="F1089" s="19" t="s">
        <v>2262</v>
      </c>
      <c r="G1089" s="85" t="s">
        <v>2263</v>
      </c>
      <c r="H1089" s="72" t="s">
        <v>2166</v>
      </c>
      <c r="I1089" s="46">
        <v>1006788.68</v>
      </c>
      <c r="J1089" s="75">
        <v>1035465.5924915087</v>
      </c>
      <c r="K1089" s="76">
        <v>20</v>
      </c>
      <c r="L1089" s="76" t="s">
        <v>2716</v>
      </c>
    </row>
    <row r="1090" spans="1:12" ht="75" customHeight="1" x14ac:dyDescent="0.3">
      <c r="A1090" s="70">
        <f t="shared" si="16"/>
        <v>1083</v>
      </c>
      <c r="B1090" s="87" t="s">
        <v>417</v>
      </c>
      <c r="C1090" s="83" t="s">
        <v>2503</v>
      </c>
      <c r="D1090" s="72" t="s">
        <v>1930</v>
      </c>
      <c r="E1090" s="19" t="s">
        <v>2258</v>
      </c>
      <c r="F1090" s="19" t="s">
        <v>2506</v>
      </c>
      <c r="G1090" s="19" t="s">
        <v>2506</v>
      </c>
      <c r="H1090" s="72" t="s">
        <v>2159</v>
      </c>
      <c r="I1090" s="105">
        <v>1008000</v>
      </c>
      <c r="J1090" s="75">
        <v>1061180.5069447854</v>
      </c>
      <c r="K1090" s="76">
        <v>21</v>
      </c>
      <c r="L1090" s="76" t="s">
        <v>2716</v>
      </c>
    </row>
    <row r="1091" spans="1:12" ht="75" customHeight="1" x14ac:dyDescent="0.3">
      <c r="A1091" s="70">
        <f t="shared" si="16"/>
        <v>1084</v>
      </c>
      <c r="B1091" s="87" t="s">
        <v>417</v>
      </c>
      <c r="C1091" s="83" t="s">
        <v>2503</v>
      </c>
      <c r="D1091" s="72" t="s">
        <v>1930</v>
      </c>
      <c r="E1091" s="19" t="s">
        <v>2258</v>
      </c>
      <c r="F1091" s="19" t="s">
        <v>2506</v>
      </c>
      <c r="G1091" s="19" t="s">
        <v>2506</v>
      </c>
      <c r="H1091" s="72" t="s">
        <v>2192</v>
      </c>
      <c r="I1091" s="105">
        <v>1035000</v>
      </c>
      <c r="J1091" s="75">
        <v>1089604.9848093779</v>
      </c>
      <c r="K1091" s="76">
        <v>22</v>
      </c>
      <c r="L1091" s="76" t="s">
        <v>2716</v>
      </c>
    </row>
    <row r="1092" spans="1:12" ht="75" customHeight="1" x14ac:dyDescent="0.3">
      <c r="A1092" s="70">
        <f t="shared" si="16"/>
        <v>1085</v>
      </c>
      <c r="B1092" s="87" t="s">
        <v>417</v>
      </c>
      <c r="C1092" s="83" t="s">
        <v>2503</v>
      </c>
      <c r="D1092" s="72" t="s">
        <v>2142</v>
      </c>
      <c r="E1092" s="19" t="s">
        <v>2143</v>
      </c>
      <c r="F1092" s="19" t="s">
        <v>2264</v>
      </c>
      <c r="G1092" s="85" t="s">
        <v>2265</v>
      </c>
      <c r="H1092" s="72" t="s">
        <v>2166</v>
      </c>
      <c r="I1092" s="46">
        <v>1051950.26</v>
      </c>
      <c r="J1092" s="75">
        <v>1082261.9446375633</v>
      </c>
      <c r="K1092" s="76">
        <v>23</v>
      </c>
      <c r="L1092" s="76" t="s">
        <v>2716</v>
      </c>
    </row>
    <row r="1093" spans="1:12" ht="75" customHeight="1" x14ac:dyDescent="0.3">
      <c r="A1093" s="70">
        <f t="shared" si="16"/>
        <v>1086</v>
      </c>
      <c r="B1093" s="87" t="s">
        <v>417</v>
      </c>
      <c r="C1093" s="83" t="s">
        <v>2503</v>
      </c>
      <c r="D1093" s="72" t="s">
        <v>2142</v>
      </c>
      <c r="E1093" s="19" t="s">
        <v>2143</v>
      </c>
      <c r="F1093" s="19" t="s">
        <v>2266</v>
      </c>
      <c r="G1093" s="85" t="s">
        <v>2267</v>
      </c>
      <c r="H1093" s="72" t="s">
        <v>2166</v>
      </c>
      <c r="I1093" s="46">
        <v>1064994.45</v>
      </c>
      <c r="J1093" s="75">
        <v>1095026.9288743867</v>
      </c>
      <c r="K1093" s="76">
        <v>24</v>
      </c>
      <c r="L1093" s="76" t="s">
        <v>2716</v>
      </c>
    </row>
    <row r="1094" spans="1:12" ht="75" customHeight="1" x14ac:dyDescent="0.3">
      <c r="A1094" s="70">
        <f t="shared" si="16"/>
        <v>1087</v>
      </c>
      <c r="B1094" s="87" t="s">
        <v>417</v>
      </c>
      <c r="C1094" s="71" t="s">
        <v>2503</v>
      </c>
      <c r="D1094" s="72" t="s">
        <v>2146</v>
      </c>
      <c r="E1094" s="19" t="s">
        <v>1621</v>
      </c>
      <c r="F1094" s="19" t="s">
        <v>2268</v>
      </c>
      <c r="G1094" s="85" t="s">
        <v>1637</v>
      </c>
      <c r="H1094" s="87" t="s">
        <v>2149</v>
      </c>
      <c r="I1094" s="105">
        <v>1092211.3500000001</v>
      </c>
      <c r="J1094" s="75">
        <v>1131486.500106696</v>
      </c>
      <c r="K1094" s="76">
        <v>25</v>
      </c>
      <c r="L1094" s="76" t="s">
        <v>2716</v>
      </c>
    </row>
    <row r="1095" spans="1:12" ht="75" customHeight="1" x14ac:dyDescent="0.3">
      <c r="A1095" s="70">
        <f t="shared" si="16"/>
        <v>1088</v>
      </c>
      <c r="B1095" s="87" t="s">
        <v>417</v>
      </c>
      <c r="C1095" s="83" t="s">
        <v>2503</v>
      </c>
      <c r="D1095" s="72" t="s">
        <v>2142</v>
      </c>
      <c r="E1095" s="19" t="s">
        <v>2143</v>
      </c>
      <c r="F1095" s="19" t="s">
        <v>2269</v>
      </c>
      <c r="G1095" s="85" t="s">
        <v>2270</v>
      </c>
      <c r="H1095" s="72" t="s">
        <v>2166</v>
      </c>
      <c r="I1095" s="46">
        <v>1106473.32</v>
      </c>
      <c r="J1095" s="75">
        <v>1137989.604600885</v>
      </c>
      <c r="K1095" s="76">
        <v>26</v>
      </c>
      <c r="L1095" s="76" t="s">
        <v>2716</v>
      </c>
    </row>
    <row r="1096" spans="1:12" ht="75" customHeight="1" x14ac:dyDescent="0.3">
      <c r="A1096" s="70">
        <f t="shared" si="16"/>
        <v>1089</v>
      </c>
      <c r="B1096" s="87" t="s">
        <v>417</v>
      </c>
      <c r="C1096" s="83" t="s">
        <v>2503</v>
      </c>
      <c r="D1096" s="72" t="s">
        <v>2142</v>
      </c>
      <c r="E1096" s="19" t="s">
        <v>2143</v>
      </c>
      <c r="F1096" s="19" t="s">
        <v>2271</v>
      </c>
      <c r="G1096" s="85" t="s">
        <v>2272</v>
      </c>
      <c r="H1096" s="72" t="s">
        <v>2166</v>
      </c>
      <c r="I1096" s="46">
        <v>1135450.3899999999</v>
      </c>
      <c r="J1096" s="75">
        <v>1168168.1100785884</v>
      </c>
      <c r="K1096" s="76">
        <v>27</v>
      </c>
      <c r="L1096" s="76" t="s">
        <v>2716</v>
      </c>
    </row>
    <row r="1097" spans="1:12" ht="75" customHeight="1" x14ac:dyDescent="0.3">
      <c r="A1097" s="70">
        <f t="shared" ref="A1097:A1160" si="17">ROW(A1090)</f>
        <v>1090</v>
      </c>
      <c r="B1097" s="87" t="s">
        <v>417</v>
      </c>
      <c r="C1097" s="72" t="s">
        <v>2503</v>
      </c>
      <c r="D1097" s="72" t="s">
        <v>2217</v>
      </c>
      <c r="E1097" s="19" t="s">
        <v>2218</v>
      </c>
      <c r="F1097" s="19" t="s">
        <v>2275</v>
      </c>
      <c r="G1097" s="19" t="s">
        <v>2274</v>
      </c>
      <c r="H1097" s="72" t="s">
        <v>2220</v>
      </c>
      <c r="I1097" s="81">
        <v>1184960</v>
      </c>
      <c r="J1097" s="75">
        <v>1302298.4644040645</v>
      </c>
      <c r="K1097" s="76">
        <v>28</v>
      </c>
      <c r="L1097" s="76" t="s">
        <v>2716</v>
      </c>
    </row>
    <row r="1098" spans="1:12" ht="75" customHeight="1" x14ac:dyDescent="0.3">
      <c r="A1098" s="70">
        <f t="shared" si="17"/>
        <v>1091</v>
      </c>
      <c r="B1098" s="87" t="s">
        <v>417</v>
      </c>
      <c r="C1098" s="83" t="s">
        <v>2503</v>
      </c>
      <c r="D1098" s="72" t="s">
        <v>2177</v>
      </c>
      <c r="E1098" s="19" t="s">
        <v>2178</v>
      </c>
      <c r="F1098" s="19" t="s">
        <v>2290</v>
      </c>
      <c r="G1098" s="85" t="s">
        <v>2274</v>
      </c>
      <c r="H1098" s="72" t="s">
        <v>2216</v>
      </c>
      <c r="I1098" s="105">
        <v>1208016.81</v>
      </c>
      <c r="J1098" s="75">
        <v>1237963.5747316934</v>
      </c>
      <c r="K1098" s="76">
        <v>29</v>
      </c>
      <c r="L1098" s="76" t="s">
        <v>2716</v>
      </c>
    </row>
    <row r="1099" spans="1:12" ht="75" customHeight="1" x14ac:dyDescent="0.3">
      <c r="A1099" s="70">
        <f t="shared" si="17"/>
        <v>1092</v>
      </c>
      <c r="B1099" s="87" t="s">
        <v>417</v>
      </c>
      <c r="C1099" s="83" t="s">
        <v>2503</v>
      </c>
      <c r="D1099" s="72" t="s">
        <v>1930</v>
      </c>
      <c r="E1099" s="19" t="s">
        <v>2178</v>
      </c>
      <c r="F1099" s="19" t="s">
        <v>2302</v>
      </c>
      <c r="G1099" s="19" t="s">
        <v>2303</v>
      </c>
      <c r="H1099" s="72" t="s">
        <v>2169</v>
      </c>
      <c r="I1099" s="105">
        <v>1221000</v>
      </c>
      <c r="J1099" s="75">
        <v>1221000</v>
      </c>
      <c r="K1099" s="76">
        <v>30</v>
      </c>
      <c r="L1099" s="76" t="s">
        <v>2716</v>
      </c>
    </row>
    <row r="1100" spans="1:12" ht="75" customHeight="1" x14ac:dyDescent="0.3">
      <c r="A1100" s="70">
        <f t="shared" si="17"/>
        <v>1093</v>
      </c>
      <c r="B1100" s="87" t="s">
        <v>417</v>
      </c>
      <c r="C1100" s="83" t="s">
        <v>2503</v>
      </c>
      <c r="D1100" s="72" t="s">
        <v>1930</v>
      </c>
      <c r="E1100" s="19" t="s">
        <v>2178</v>
      </c>
      <c r="F1100" s="19" t="s">
        <v>2403</v>
      </c>
      <c r="G1100" s="19" t="s">
        <v>2404</v>
      </c>
      <c r="H1100" s="72" t="s">
        <v>2160</v>
      </c>
      <c r="I1100" s="105">
        <v>1223000</v>
      </c>
      <c r="J1100" s="75">
        <v>1222999.9999999998</v>
      </c>
      <c r="K1100" s="76">
        <v>31</v>
      </c>
      <c r="L1100" s="76" t="s">
        <v>2716</v>
      </c>
    </row>
    <row r="1101" spans="1:12" ht="75" customHeight="1" x14ac:dyDescent="0.3">
      <c r="A1101" s="70">
        <f t="shared" si="17"/>
        <v>1094</v>
      </c>
      <c r="B1101" s="87" t="s">
        <v>417</v>
      </c>
      <c r="C1101" s="83" t="s">
        <v>2503</v>
      </c>
      <c r="D1101" s="72" t="s">
        <v>1930</v>
      </c>
      <c r="E1101" s="19" t="s">
        <v>2178</v>
      </c>
      <c r="F1101" s="19" t="s">
        <v>2304</v>
      </c>
      <c r="G1101" s="19" t="s">
        <v>2305</v>
      </c>
      <c r="H1101" s="72" t="s">
        <v>2160</v>
      </c>
      <c r="I1101" s="105">
        <v>1226000</v>
      </c>
      <c r="J1101" s="75">
        <v>1226000</v>
      </c>
      <c r="K1101" s="76">
        <v>32</v>
      </c>
      <c r="L1101" s="76" t="s">
        <v>2716</v>
      </c>
    </row>
    <row r="1102" spans="1:12" ht="75" customHeight="1" x14ac:dyDescent="0.3">
      <c r="A1102" s="70">
        <f t="shared" si="17"/>
        <v>1095</v>
      </c>
      <c r="B1102" s="87" t="s">
        <v>417</v>
      </c>
      <c r="C1102" s="83" t="s">
        <v>2503</v>
      </c>
      <c r="D1102" s="72" t="s">
        <v>1930</v>
      </c>
      <c r="E1102" s="19" t="s">
        <v>2178</v>
      </c>
      <c r="F1102" s="19" t="s">
        <v>2445</v>
      </c>
      <c r="G1102" s="19" t="s">
        <v>2277</v>
      </c>
      <c r="H1102" s="72" t="s">
        <v>2192</v>
      </c>
      <c r="I1102" s="105">
        <v>1246000</v>
      </c>
      <c r="J1102" s="75">
        <v>1245999.9999999998</v>
      </c>
      <c r="K1102" s="76">
        <v>33</v>
      </c>
      <c r="L1102" s="76" t="s">
        <v>2716</v>
      </c>
    </row>
    <row r="1103" spans="1:12" ht="75" customHeight="1" x14ac:dyDescent="0.3">
      <c r="A1103" s="70">
        <f t="shared" si="17"/>
        <v>1096</v>
      </c>
      <c r="B1103" s="87" t="s">
        <v>417</v>
      </c>
      <c r="C1103" s="72" t="s">
        <v>2503</v>
      </c>
      <c r="D1103" s="72" t="s">
        <v>2217</v>
      </c>
      <c r="E1103" s="19" t="s">
        <v>2218</v>
      </c>
      <c r="F1103" s="19" t="s">
        <v>2278</v>
      </c>
      <c r="G1103" s="19" t="s">
        <v>2279</v>
      </c>
      <c r="H1103" s="72" t="s">
        <v>2220</v>
      </c>
      <c r="I1103" s="81">
        <v>1249360</v>
      </c>
      <c r="J1103" s="75">
        <v>1373075.5548608068</v>
      </c>
      <c r="K1103" s="76">
        <v>34</v>
      </c>
      <c r="L1103" s="76" t="s">
        <v>2716</v>
      </c>
    </row>
    <row r="1104" spans="1:12" ht="75" customHeight="1" x14ac:dyDescent="0.3">
      <c r="A1104" s="70">
        <f t="shared" si="17"/>
        <v>1097</v>
      </c>
      <c r="B1104" s="87" t="s">
        <v>417</v>
      </c>
      <c r="C1104" s="83" t="s">
        <v>2503</v>
      </c>
      <c r="D1104" s="72" t="s">
        <v>1627</v>
      </c>
      <c r="E1104" s="19" t="s">
        <v>1616</v>
      </c>
      <c r="F1104" s="19" t="s">
        <v>2436</v>
      </c>
      <c r="G1104" s="85" t="s">
        <v>2287</v>
      </c>
      <c r="H1104" s="72" t="s">
        <v>2176</v>
      </c>
      <c r="I1104" s="105">
        <v>1253833.5</v>
      </c>
      <c r="J1104" s="75">
        <v>1253833.5</v>
      </c>
      <c r="K1104" s="76">
        <v>35</v>
      </c>
      <c r="L1104" s="76" t="s">
        <v>2716</v>
      </c>
    </row>
    <row r="1105" spans="1:12" ht="75" customHeight="1" x14ac:dyDescent="0.3">
      <c r="A1105" s="70">
        <f t="shared" si="17"/>
        <v>1098</v>
      </c>
      <c r="B1105" s="87" t="s">
        <v>417</v>
      </c>
      <c r="C1105" s="83" t="s">
        <v>2503</v>
      </c>
      <c r="D1105" s="72" t="s">
        <v>1930</v>
      </c>
      <c r="E1105" s="19" t="s">
        <v>2178</v>
      </c>
      <c r="F1105" s="19" t="s">
        <v>2282</v>
      </c>
      <c r="G1105" s="19" t="s">
        <v>2283</v>
      </c>
      <c r="H1105" s="72" t="s">
        <v>2160</v>
      </c>
      <c r="I1105" s="105">
        <v>1257000</v>
      </c>
      <c r="J1105" s="75">
        <v>1257000</v>
      </c>
      <c r="K1105" s="76">
        <v>36</v>
      </c>
      <c r="L1105" s="76" t="s">
        <v>2716</v>
      </c>
    </row>
    <row r="1106" spans="1:12" ht="75" customHeight="1" x14ac:dyDescent="0.3">
      <c r="A1106" s="70">
        <f t="shared" si="17"/>
        <v>1099</v>
      </c>
      <c r="B1106" s="87" t="s">
        <v>417</v>
      </c>
      <c r="C1106" s="83" t="s">
        <v>2503</v>
      </c>
      <c r="D1106" s="72" t="s">
        <v>1930</v>
      </c>
      <c r="E1106" s="19" t="s">
        <v>2178</v>
      </c>
      <c r="F1106" s="19" t="s">
        <v>2291</v>
      </c>
      <c r="G1106" s="19" t="s">
        <v>2279</v>
      </c>
      <c r="H1106" s="72" t="s">
        <v>2192</v>
      </c>
      <c r="I1106" s="105">
        <v>1270000</v>
      </c>
      <c r="J1106" s="75">
        <v>1270000</v>
      </c>
      <c r="K1106" s="76">
        <v>37</v>
      </c>
      <c r="L1106" s="76" t="s">
        <v>2716</v>
      </c>
    </row>
    <row r="1107" spans="1:12" ht="75" customHeight="1" x14ac:dyDescent="0.3">
      <c r="A1107" s="70">
        <f t="shared" si="17"/>
        <v>1100</v>
      </c>
      <c r="B1107" s="87" t="s">
        <v>417</v>
      </c>
      <c r="C1107" s="83" t="s">
        <v>2503</v>
      </c>
      <c r="D1107" s="72" t="s">
        <v>1930</v>
      </c>
      <c r="E1107" s="19" t="s">
        <v>2178</v>
      </c>
      <c r="F1107" s="19" t="s">
        <v>2306</v>
      </c>
      <c r="G1107" s="19" t="s">
        <v>2307</v>
      </c>
      <c r="H1107" s="72" t="s">
        <v>2161</v>
      </c>
      <c r="I1107" s="105">
        <v>1281000</v>
      </c>
      <c r="J1107" s="75">
        <v>1280999.9999999998</v>
      </c>
      <c r="K1107" s="76">
        <v>38</v>
      </c>
      <c r="L1107" s="76" t="s">
        <v>2716</v>
      </c>
    </row>
    <row r="1108" spans="1:12" ht="75" customHeight="1" x14ac:dyDescent="0.3">
      <c r="A1108" s="70">
        <f t="shared" si="17"/>
        <v>1101</v>
      </c>
      <c r="B1108" s="87" t="s">
        <v>417</v>
      </c>
      <c r="C1108" s="83" t="s">
        <v>2503</v>
      </c>
      <c r="D1108" s="72" t="s">
        <v>1930</v>
      </c>
      <c r="E1108" s="19" t="s">
        <v>2178</v>
      </c>
      <c r="F1108" s="19" t="s">
        <v>2280</v>
      </c>
      <c r="G1108" s="19" t="s">
        <v>2281</v>
      </c>
      <c r="H1108" s="72" t="s">
        <v>2160</v>
      </c>
      <c r="I1108" s="105">
        <v>1288000</v>
      </c>
      <c r="J1108" s="75">
        <v>1288000</v>
      </c>
      <c r="K1108" s="76">
        <v>39</v>
      </c>
      <c r="L1108" s="76" t="s">
        <v>2716</v>
      </c>
    </row>
    <row r="1109" spans="1:12" ht="75" customHeight="1" x14ac:dyDescent="0.3">
      <c r="A1109" s="70">
        <f t="shared" si="17"/>
        <v>1102</v>
      </c>
      <c r="B1109" s="87" t="s">
        <v>417</v>
      </c>
      <c r="C1109" s="83" t="s">
        <v>2503</v>
      </c>
      <c r="D1109" s="72" t="s">
        <v>1930</v>
      </c>
      <c r="E1109" s="19" t="s">
        <v>2178</v>
      </c>
      <c r="F1109" s="19" t="s">
        <v>2295</v>
      </c>
      <c r="G1109" s="19" t="s">
        <v>2296</v>
      </c>
      <c r="H1109" s="72" t="s">
        <v>2161</v>
      </c>
      <c r="I1109" s="105">
        <v>1309000</v>
      </c>
      <c r="J1109" s="75">
        <v>1308999.9999999998</v>
      </c>
      <c r="K1109" s="76">
        <v>40</v>
      </c>
      <c r="L1109" s="76" t="s">
        <v>2716</v>
      </c>
    </row>
    <row r="1110" spans="1:12" ht="75" customHeight="1" x14ac:dyDescent="0.3">
      <c r="A1110" s="70">
        <f t="shared" si="17"/>
        <v>1103</v>
      </c>
      <c r="B1110" s="87" t="s">
        <v>417</v>
      </c>
      <c r="C1110" s="83" t="s">
        <v>2503</v>
      </c>
      <c r="D1110" s="72" t="s">
        <v>1930</v>
      </c>
      <c r="E1110" s="19" t="s">
        <v>2178</v>
      </c>
      <c r="F1110" s="19" t="s">
        <v>2446</v>
      </c>
      <c r="G1110" s="19" t="s">
        <v>2285</v>
      </c>
      <c r="H1110" s="72" t="s">
        <v>2159</v>
      </c>
      <c r="I1110" s="105">
        <v>1330000</v>
      </c>
      <c r="J1110" s="75">
        <v>1330000</v>
      </c>
      <c r="K1110" s="76">
        <v>41</v>
      </c>
      <c r="L1110" s="76" t="s">
        <v>2716</v>
      </c>
    </row>
    <row r="1111" spans="1:12" ht="75" customHeight="1" x14ac:dyDescent="0.3">
      <c r="A1111" s="70">
        <f t="shared" si="17"/>
        <v>1104</v>
      </c>
      <c r="B1111" s="87" t="s">
        <v>417</v>
      </c>
      <c r="C1111" s="83" t="s">
        <v>2503</v>
      </c>
      <c r="D1111" s="72" t="s">
        <v>1930</v>
      </c>
      <c r="E1111" s="19" t="s">
        <v>2178</v>
      </c>
      <c r="F1111" s="19" t="s">
        <v>2447</v>
      </c>
      <c r="G1111" s="19" t="s">
        <v>2289</v>
      </c>
      <c r="H1111" s="72" t="s">
        <v>2160</v>
      </c>
      <c r="I1111" s="105">
        <v>1335000</v>
      </c>
      <c r="J1111" s="75">
        <v>1335000</v>
      </c>
      <c r="K1111" s="76">
        <v>42</v>
      </c>
      <c r="L1111" s="76" t="s">
        <v>2716</v>
      </c>
    </row>
    <row r="1112" spans="1:12" ht="75" customHeight="1" x14ac:dyDescent="0.3">
      <c r="A1112" s="70">
        <f t="shared" si="17"/>
        <v>1105</v>
      </c>
      <c r="B1112" s="87" t="s">
        <v>417</v>
      </c>
      <c r="C1112" s="83" t="s">
        <v>2503</v>
      </c>
      <c r="D1112" s="72" t="s">
        <v>1930</v>
      </c>
      <c r="E1112" s="19" t="s">
        <v>2178</v>
      </c>
      <c r="F1112" s="19" t="s">
        <v>2448</v>
      </c>
      <c r="G1112" s="19" t="s">
        <v>2292</v>
      </c>
      <c r="H1112" s="72" t="s">
        <v>2159</v>
      </c>
      <c r="I1112" s="105">
        <v>1350000</v>
      </c>
      <c r="J1112" s="75">
        <v>1349999.9999999998</v>
      </c>
      <c r="K1112" s="76">
        <v>43</v>
      </c>
      <c r="L1112" s="76" t="s">
        <v>2716</v>
      </c>
    </row>
    <row r="1113" spans="1:12" ht="75" customHeight="1" x14ac:dyDescent="0.3">
      <c r="A1113" s="70">
        <f t="shared" si="17"/>
        <v>1106</v>
      </c>
      <c r="B1113" s="87" t="s">
        <v>417</v>
      </c>
      <c r="C1113" s="83" t="s">
        <v>2503</v>
      </c>
      <c r="D1113" s="72" t="s">
        <v>1930</v>
      </c>
      <c r="E1113" s="19" t="s">
        <v>2178</v>
      </c>
      <c r="F1113" s="19" t="s">
        <v>2308</v>
      </c>
      <c r="G1113" s="19" t="s">
        <v>2309</v>
      </c>
      <c r="H1113" s="72" t="s">
        <v>2169</v>
      </c>
      <c r="I1113" s="105">
        <v>1389000</v>
      </c>
      <c r="J1113" s="75">
        <v>1388999.9999999998</v>
      </c>
      <c r="K1113" s="76">
        <v>44</v>
      </c>
      <c r="L1113" s="76" t="s">
        <v>2716</v>
      </c>
    </row>
    <row r="1114" spans="1:12" ht="75" customHeight="1" x14ac:dyDescent="0.3">
      <c r="A1114" s="70">
        <f t="shared" si="17"/>
        <v>1107</v>
      </c>
      <c r="B1114" s="87" t="s">
        <v>417</v>
      </c>
      <c r="C1114" s="83" t="s">
        <v>2503</v>
      </c>
      <c r="D1114" s="106" t="s">
        <v>1576</v>
      </c>
      <c r="E1114" s="19" t="s">
        <v>2252</v>
      </c>
      <c r="F1114" s="19" t="s">
        <v>2451</v>
      </c>
      <c r="G1114" s="19" t="s">
        <v>2451</v>
      </c>
      <c r="H1114" s="72" t="s">
        <v>2213</v>
      </c>
      <c r="I1114" s="105">
        <f>(1016055+167250+25000+2500)*1.15</f>
        <v>1392425.75</v>
      </c>
      <c r="J1114" s="75">
        <v>1595264.2906461</v>
      </c>
      <c r="K1114" s="76">
        <v>45</v>
      </c>
      <c r="L1114" s="76" t="s">
        <v>2716</v>
      </c>
    </row>
    <row r="1115" spans="1:12" ht="75" customHeight="1" x14ac:dyDescent="0.3">
      <c r="A1115" s="70">
        <f t="shared" si="17"/>
        <v>1108</v>
      </c>
      <c r="B1115" s="87" t="s">
        <v>417</v>
      </c>
      <c r="C1115" s="83" t="s">
        <v>2503</v>
      </c>
      <c r="D1115" s="72" t="s">
        <v>1930</v>
      </c>
      <c r="E1115" s="19" t="s">
        <v>2178</v>
      </c>
      <c r="F1115" s="19" t="s">
        <v>2293</v>
      </c>
      <c r="G1115" s="19" t="s">
        <v>2294</v>
      </c>
      <c r="H1115" s="72" t="s">
        <v>2159</v>
      </c>
      <c r="I1115" s="105">
        <v>1400000</v>
      </c>
      <c r="J1115" s="75">
        <v>1399999.9999999998</v>
      </c>
      <c r="K1115" s="76">
        <v>46</v>
      </c>
      <c r="L1115" s="76" t="s">
        <v>2716</v>
      </c>
    </row>
    <row r="1116" spans="1:12" ht="75" customHeight="1" x14ac:dyDescent="0.3">
      <c r="A1116" s="70">
        <f t="shared" si="17"/>
        <v>1109</v>
      </c>
      <c r="B1116" s="87" t="s">
        <v>417</v>
      </c>
      <c r="C1116" s="83" t="s">
        <v>2503</v>
      </c>
      <c r="D1116" s="72" t="s">
        <v>1930</v>
      </c>
      <c r="E1116" s="19" t="s">
        <v>2178</v>
      </c>
      <c r="F1116" s="19" t="s">
        <v>2310</v>
      </c>
      <c r="G1116" s="19" t="s">
        <v>2311</v>
      </c>
      <c r="H1116" s="72" t="s">
        <v>2192</v>
      </c>
      <c r="I1116" s="105">
        <v>1423000</v>
      </c>
      <c r="J1116" s="75">
        <v>1422999.9999999998</v>
      </c>
      <c r="K1116" s="76">
        <v>47</v>
      </c>
      <c r="L1116" s="76" t="s">
        <v>2716</v>
      </c>
    </row>
    <row r="1117" spans="1:12" ht="75" customHeight="1" x14ac:dyDescent="0.3">
      <c r="A1117" s="70">
        <f t="shared" si="17"/>
        <v>1110</v>
      </c>
      <c r="B1117" s="87" t="s">
        <v>417</v>
      </c>
      <c r="C1117" s="83" t="s">
        <v>2503</v>
      </c>
      <c r="D1117" s="72" t="s">
        <v>1930</v>
      </c>
      <c r="E1117" s="19" t="s">
        <v>2178</v>
      </c>
      <c r="F1117" s="19" t="s">
        <v>2449</v>
      </c>
      <c r="G1117" s="19" t="s">
        <v>2299</v>
      </c>
      <c r="H1117" s="72" t="s">
        <v>2169</v>
      </c>
      <c r="I1117" s="105">
        <v>1450000</v>
      </c>
      <c r="J1117" s="75">
        <v>1450000</v>
      </c>
      <c r="K1117" s="76">
        <v>48</v>
      </c>
      <c r="L1117" s="76" t="s">
        <v>2716</v>
      </c>
    </row>
    <row r="1118" spans="1:12" ht="75" customHeight="1" x14ac:dyDescent="0.3">
      <c r="A1118" s="70">
        <f t="shared" si="17"/>
        <v>1111</v>
      </c>
      <c r="B1118" s="87" t="s">
        <v>418</v>
      </c>
      <c r="C1118" s="83" t="s">
        <v>2509</v>
      </c>
      <c r="D1118" s="72" t="s">
        <v>2126</v>
      </c>
      <c r="E1118" s="19" t="s">
        <v>2127</v>
      </c>
      <c r="F1118" s="19" t="s">
        <v>2133</v>
      </c>
      <c r="G1118" s="85" t="s">
        <v>2134</v>
      </c>
      <c r="H1118" s="19" t="s">
        <v>2189</v>
      </c>
      <c r="I1118" s="46">
        <v>902503.32499999995</v>
      </c>
      <c r="J1118" s="75">
        <v>902503.32499999995</v>
      </c>
      <c r="K1118" s="76">
        <v>1</v>
      </c>
      <c r="L1118" s="76" t="s">
        <v>2716</v>
      </c>
    </row>
    <row r="1119" spans="1:12" ht="75" customHeight="1" x14ac:dyDescent="0.3">
      <c r="A1119" s="70">
        <f t="shared" si="17"/>
        <v>1112</v>
      </c>
      <c r="B1119" s="87" t="s">
        <v>418</v>
      </c>
      <c r="C1119" s="83" t="s">
        <v>2509</v>
      </c>
      <c r="D1119" s="72" t="s">
        <v>2126</v>
      </c>
      <c r="E1119" s="19" t="s">
        <v>2127</v>
      </c>
      <c r="F1119" s="19" t="s">
        <v>2133</v>
      </c>
      <c r="G1119" s="85" t="s">
        <v>2134</v>
      </c>
      <c r="H1119" s="19" t="s">
        <v>2188</v>
      </c>
      <c r="I1119" s="46">
        <v>922597.85</v>
      </c>
      <c r="J1119" s="75">
        <v>922597.85</v>
      </c>
      <c r="K1119" s="76">
        <v>2</v>
      </c>
      <c r="L1119" s="76" t="s">
        <v>2716</v>
      </c>
    </row>
    <row r="1120" spans="1:12" ht="75" customHeight="1" x14ac:dyDescent="0.3">
      <c r="A1120" s="70">
        <f t="shared" si="17"/>
        <v>1113</v>
      </c>
      <c r="B1120" s="87" t="s">
        <v>418</v>
      </c>
      <c r="C1120" s="72" t="s">
        <v>2507</v>
      </c>
      <c r="D1120" s="82" t="s">
        <v>1484</v>
      </c>
      <c r="E1120" s="19" t="s">
        <v>1616</v>
      </c>
      <c r="F1120" s="19" t="s">
        <v>2231</v>
      </c>
      <c r="G1120" s="85" t="s">
        <v>78</v>
      </c>
      <c r="H1120" s="72" t="s">
        <v>2508</v>
      </c>
      <c r="I1120" s="105">
        <v>939864.75499999989</v>
      </c>
      <c r="J1120" s="75">
        <v>970504.28941815882</v>
      </c>
      <c r="K1120" s="76">
        <v>3</v>
      </c>
      <c r="L1120" s="76" t="s">
        <v>2716</v>
      </c>
    </row>
    <row r="1121" spans="1:12" ht="75" customHeight="1" x14ac:dyDescent="0.3">
      <c r="A1121" s="70">
        <f t="shared" si="17"/>
        <v>1114</v>
      </c>
      <c r="B1121" s="87" t="s">
        <v>418</v>
      </c>
      <c r="C1121" s="83" t="s">
        <v>2509</v>
      </c>
      <c r="D1121" s="72" t="s">
        <v>2126</v>
      </c>
      <c r="E1121" s="19" t="s">
        <v>2127</v>
      </c>
      <c r="F1121" s="19" t="s">
        <v>2133</v>
      </c>
      <c r="G1121" s="85" t="s">
        <v>2134</v>
      </c>
      <c r="H1121" s="19" t="s">
        <v>2190</v>
      </c>
      <c r="I1121" s="46">
        <v>1092493.6749999998</v>
      </c>
      <c r="J1121" s="75">
        <v>1092493.6749999996</v>
      </c>
      <c r="K1121" s="76">
        <v>4</v>
      </c>
      <c r="L1121" s="76" t="s">
        <v>2716</v>
      </c>
    </row>
    <row r="1122" spans="1:12" ht="75" customHeight="1" x14ac:dyDescent="0.3">
      <c r="A1122" s="70">
        <f t="shared" si="17"/>
        <v>1115</v>
      </c>
      <c r="B1122" s="87" t="s">
        <v>418</v>
      </c>
      <c r="C1122" s="71" t="s">
        <v>2509</v>
      </c>
      <c r="D1122" s="72" t="s">
        <v>2146</v>
      </c>
      <c r="E1122" s="19" t="s">
        <v>1621</v>
      </c>
      <c r="F1122" s="19" t="s">
        <v>1625</v>
      </c>
      <c r="G1122" s="85" t="s">
        <v>1626</v>
      </c>
      <c r="H1122" s="87" t="s">
        <v>2149</v>
      </c>
      <c r="I1122" s="105">
        <v>1144465.05</v>
      </c>
      <c r="J1122" s="75">
        <v>1192117.2310002386</v>
      </c>
      <c r="K1122" s="76">
        <v>5</v>
      </c>
      <c r="L1122" s="76" t="s">
        <v>2716</v>
      </c>
    </row>
    <row r="1123" spans="1:12" ht="75" customHeight="1" x14ac:dyDescent="0.3">
      <c r="A1123" s="70">
        <f t="shared" si="17"/>
        <v>1116</v>
      </c>
      <c r="B1123" s="87" t="s">
        <v>418</v>
      </c>
      <c r="C1123" s="71" t="s">
        <v>2509</v>
      </c>
      <c r="D1123" s="72" t="s">
        <v>2146</v>
      </c>
      <c r="E1123" s="19" t="s">
        <v>1621</v>
      </c>
      <c r="F1123" s="19" t="s">
        <v>1622</v>
      </c>
      <c r="G1123" s="85" t="s">
        <v>1623</v>
      </c>
      <c r="H1123" s="87" t="s">
        <v>2149</v>
      </c>
      <c r="I1123" s="105">
        <v>1164966.1000000001</v>
      </c>
      <c r="J1123" s="75">
        <v>1215125.4911270351</v>
      </c>
      <c r="K1123" s="76">
        <v>6</v>
      </c>
      <c r="L1123" s="76" t="s">
        <v>2716</v>
      </c>
    </row>
    <row r="1124" spans="1:12" ht="75" customHeight="1" x14ac:dyDescent="0.3">
      <c r="A1124" s="70">
        <f t="shared" si="17"/>
        <v>1117</v>
      </c>
      <c r="B1124" s="87" t="s">
        <v>418</v>
      </c>
      <c r="C1124" s="83" t="s">
        <v>2509</v>
      </c>
      <c r="D1124" s="72" t="s">
        <v>2126</v>
      </c>
      <c r="E1124" s="19" t="s">
        <v>2127</v>
      </c>
      <c r="F1124" s="19" t="s">
        <v>2133</v>
      </c>
      <c r="G1124" s="85" t="s">
        <v>2134</v>
      </c>
      <c r="H1124" s="19" t="s">
        <v>2130</v>
      </c>
      <c r="I1124" s="46">
        <v>1207615</v>
      </c>
      <c r="J1124" s="75">
        <v>1207615</v>
      </c>
      <c r="K1124" s="76">
        <v>7</v>
      </c>
      <c r="L1124" s="76" t="s">
        <v>2716</v>
      </c>
    </row>
    <row r="1125" spans="1:12" ht="75" customHeight="1" x14ac:dyDescent="0.3">
      <c r="A1125" s="70">
        <f t="shared" si="17"/>
        <v>1118</v>
      </c>
      <c r="B1125" s="87" t="s">
        <v>418</v>
      </c>
      <c r="C1125" s="83" t="s">
        <v>2509</v>
      </c>
      <c r="D1125" s="72" t="s">
        <v>1930</v>
      </c>
      <c r="E1125" s="19" t="s">
        <v>2178</v>
      </c>
      <c r="F1125" s="19" t="s">
        <v>2221</v>
      </c>
      <c r="G1125" s="19" t="s">
        <v>2180</v>
      </c>
      <c r="H1125" s="72" t="s">
        <v>2169</v>
      </c>
      <c r="I1125" s="105">
        <v>1210000</v>
      </c>
      <c r="J1125" s="75">
        <v>1210000</v>
      </c>
      <c r="K1125" s="76">
        <v>8</v>
      </c>
      <c r="L1125" s="76" t="s">
        <v>2716</v>
      </c>
    </row>
    <row r="1126" spans="1:12" ht="75" customHeight="1" x14ac:dyDescent="0.3">
      <c r="A1126" s="70">
        <f t="shared" si="17"/>
        <v>1119</v>
      </c>
      <c r="B1126" s="87" t="s">
        <v>418</v>
      </c>
      <c r="C1126" s="83" t="s">
        <v>2509</v>
      </c>
      <c r="D1126" s="72" t="s">
        <v>2142</v>
      </c>
      <c r="E1126" s="19" t="s">
        <v>2143</v>
      </c>
      <c r="F1126" s="19" t="s">
        <v>2232</v>
      </c>
      <c r="G1126" s="85" t="s">
        <v>2233</v>
      </c>
      <c r="H1126" s="72" t="s">
        <v>2510</v>
      </c>
      <c r="I1126" s="46">
        <v>1502903.78</v>
      </c>
      <c r="J1126" s="75">
        <v>1547347.3329111338</v>
      </c>
      <c r="K1126" s="76">
        <v>9</v>
      </c>
      <c r="L1126" s="76" t="s">
        <v>2716</v>
      </c>
    </row>
    <row r="1127" spans="1:12" ht="75" customHeight="1" x14ac:dyDescent="0.3">
      <c r="A1127" s="70">
        <f t="shared" si="17"/>
        <v>1120</v>
      </c>
      <c r="B1127" s="87" t="s">
        <v>418</v>
      </c>
      <c r="C1127" s="83" t="s">
        <v>2509</v>
      </c>
      <c r="D1127" s="72" t="s">
        <v>1627</v>
      </c>
      <c r="E1127" s="19" t="s">
        <v>1616</v>
      </c>
      <c r="F1127" s="19" t="s">
        <v>2501</v>
      </c>
      <c r="G1127" s="85" t="s">
        <v>2502</v>
      </c>
      <c r="H1127" s="72" t="s">
        <v>2176</v>
      </c>
      <c r="I1127" s="105">
        <v>1509317.5</v>
      </c>
      <c r="J1127" s="75">
        <v>1509317.4999999998</v>
      </c>
      <c r="K1127" s="76">
        <v>10</v>
      </c>
      <c r="L1127" s="76" t="s">
        <v>2716</v>
      </c>
    </row>
    <row r="1128" spans="1:12" ht="75" customHeight="1" x14ac:dyDescent="0.3">
      <c r="A1128" s="70">
        <f t="shared" si="17"/>
        <v>1121</v>
      </c>
      <c r="B1128" s="87" t="s">
        <v>418</v>
      </c>
      <c r="C1128" s="83" t="s">
        <v>2509</v>
      </c>
      <c r="D1128" s="72" t="s">
        <v>2142</v>
      </c>
      <c r="E1128" s="19" t="s">
        <v>2143</v>
      </c>
      <c r="F1128" s="19" t="s">
        <v>2234</v>
      </c>
      <c r="G1128" s="85" t="s">
        <v>2235</v>
      </c>
      <c r="H1128" s="72" t="s">
        <v>2510</v>
      </c>
      <c r="I1128" s="46">
        <v>1522286.43</v>
      </c>
      <c r="J1128" s="75">
        <v>1567807.349944442</v>
      </c>
      <c r="K1128" s="76">
        <v>11</v>
      </c>
      <c r="L1128" s="76" t="s">
        <v>2716</v>
      </c>
    </row>
    <row r="1129" spans="1:12" ht="75" customHeight="1" x14ac:dyDescent="0.3">
      <c r="A1129" s="70">
        <f t="shared" si="17"/>
        <v>1122</v>
      </c>
      <c r="B1129" s="87" t="s">
        <v>418</v>
      </c>
      <c r="C1129" s="83" t="s">
        <v>2509</v>
      </c>
      <c r="D1129" s="72" t="s">
        <v>1930</v>
      </c>
      <c r="E1129" s="19" t="s">
        <v>2178</v>
      </c>
      <c r="F1129" s="19" t="s">
        <v>2249</v>
      </c>
      <c r="G1129" s="19" t="s">
        <v>2248</v>
      </c>
      <c r="H1129" s="72" t="s">
        <v>2159</v>
      </c>
      <c r="I1129" s="105">
        <v>1550000</v>
      </c>
      <c r="J1129" s="75">
        <v>1549999.9999999998</v>
      </c>
      <c r="K1129" s="76">
        <v>12</v>
      </c>
      <c r="L1129" s="76" t="s">
        <v>2716</v>
      </c>
    </row>
    <row r="1130" spans="1:12" ht="75" customHeight="1" x14ac:dyDescent="0.3">
      <c r="A1130" s="70">
        <f t="shared" si="17"/>
        <v>1123</v>
      </c>
      <c r="B1130" s="87" t="s">
        <v>418</v>
      </c>
      <c r="C1130" s="72" t="s">
        <v>2507</v>
      </c>
      <c r="D1130" s="72" t="s">
        <v>2217</v>
      </c>
      <c r="E1130" s="19" t="s">
        <v>2218</v>
      </c>
      <c r="F1130" s="19" t="s">
        <v>2247</v>
      </c>
      <c r="G1130" s="85" t="s">
        <v>2248</v>
      </c>
      <c r="H1130" s="72" t="s">
        <v>2220</v>
      </c>
      <c r="I1130" s="81">
        <v>1564920</v>
      </c>
      <c r="J1130" s="75">
        <v>1719883.2980988456</v>
      </c>
      <c r="K1130" s="76">
        <v>13</v>
      </c>
      <c r="L1130" s="76" t="s">
        <v>2716</v>
      </c>
    </row>
    <row r="1131" spans="1:12" ht="75" customHeight="1" x14ac:dyDescent="0.3">
      <c r="A1131" s="70">
        <f t="shared" si="17"/>
        <v>1124</v>
      </c>
      <c r="B1131" s="87" t="s">
        <v>418</v>
      </c>
      <c r="C1131" s="83" t="s">
        <v>2509</v>
      </c>
      <c r="D1131" s="72" t="s">
        <v>1930</v>
      </c>
      <c r="E1131" s="19" t="s">
        <v>2178</v>
      </c>
      <c r="F1131" s="19" t="s">
        <v>2250</v>
      </c>
      <c r="G1131" s="19" t="s">
        <v>2251</v>
      </c>
      <c r="H1131" s="72" t="s">
        <v>2160</v>
      </c>
      <c r="I1131" s="105">
        <v>1600000</v>
      </c>
      <c r="J1131" s="75">
        <v>1599999.9999999998</v>
      </c>
      <c r="K1131" s="76">
        <v>14</v>
      </c>
      <c r="L1131" s="76" t="s">
        <v>2716</v>
      </c>
    </row>
    <row r="1132" spans="1:12" ht="75" customHeight="1" x14ac:dyDescent="0.3">
      <c r="A1132" s="70">
        <f t="shared" si="17"/>
        <v>1125</v>
      </c>
      <c r="B1132" s="87" t="s">
        <v>418</v>
      </c>
      <c r="C1132" s="83" t="s">
        <v>2509</v>
      </c>
      <c r="D1132" s="72" t="s">
        <v>2142</v>
      </c>
      <c r="E1132" s="19" t="s">
        <v>2143</v>
      </c>
      <c r="F1132" s="19" t="s">
        <v>2239</v>
      </c>
      <c r="G1132" s="85" t="s">
        <v>2240</v>
      </c>
      <c r="H1132" s="72" t="s">
        <v>2510</v>
      </c>
      <c r="I1132" s="46">
        <v>1641694.6800000002</v>
      </c>
      <c r="J1132" s="75">
        <v>1685892.6408824667</v>
      </c>
      <c r="K1132" s="76">
        <v>15</v>
      </c>
      <c r="L1132" s="76" t="s">
        <v>2716</v>
      </c>
    </row>
    <row r="1133" spans="1:12" ht="75" customHeight="1" x14ac:dyDescent="0.3">
      <c r="A1133" s="70">
        <f t="shared" si="17"/>
        <v>1126</v>
      </c>
      <c r="B1133" s="87" t="s">
        <v>418</v>
      </c>
      <c r="C1133" s="83" t="s">
        <v>2509</v>
      </c>
      <c r="D1133" s="72" t="s">
        <v>2142</v>
      </c>
      <c r="E1133" s="19" t="s">
        <v>2143</v>
      </c>
      <c r="F1133" s="19" t="s">
        <v>2241</v>
      </c>
      <c r="G1133" s="85" t="s">
        <v>2242</v>
      </c>
      <c r="H1133" s="72" t="s">
        <v>2510</v>
      </c>
      <c r="I1133" s="46">
        <v>1664566.21</v>
      </c>
      <c r="J1133" s="75">
        <v>1710876.3374731436</v>
      </c>
      <c r="K1133" s="76">
        <v>16</v>
      </c>
      <c r="L1133" s="76" t="s">
        <v>2716</v>
      </c>
    </row>
    <row r="1134" spans="1:12" ht="75" customHeight="1" x14ac:dyDescent="0.3">
      <c r="A1134" s="70">
        <f t="shared" si="17"/>
        <v>1127</v>
      </c>
      <c r="B1134" s="87" t="s">
        <v>418</v>
      </c>
      <c r="C1134" s="83" t="s">
        <v>2509</v>
      </c>
      <c r="D1134" s="72" t="s">
        <v>2142</v>
      </c>
      <c r="E1134" s="19" t="s">
        <v>2143</v>
      </c>
      <c r="F1134" s="19" t="s">
        <v>2243</v>
      </c>
      <c r="G1134" s="85" t="s">
        <v>2244</v>
      </c>
      <c r="H1134" s="72" t="s">
        <v>2510</v>
      </c>
      <c r="I1134" s="46">
        <v>1666698.3</v>
      </c>
      <c r="J1134" s="75">
        <v>1713462.042643524</v>
      </c>
      <c r="K1134" s="76">
        <v>17</v>
      </c>
      <c r="L1134" s="76" t="s">
        <v>2716</v>
      </c>
    </row>
    <row r="1135" spans="1:12" ht="75" customHeight="1" x14ac:dyDescent="0.3">
      <c r="A1135" s="70">
        <f t="shared" si="17"/>
        <v>1128</v>
      </c>
      <c r="B1135" s="87" t="s">
        <v>419</v>
      </c>
      <c r="C1135" s="72" t="s">
        <v>2512</v>
      </c>
      <c r="D1135" s="82" t="s">
        <v>1484</v>
      </c>
      <c r="E1135" s="19" t="s">
        <v>1616</v>
      </c>
      <c r="F1135" s="19" t="s">
        <v>2231</v>
      </c>
      <c r="G1135" s="85" t="s">
        <v>78</v>
      </c>
      <c r="H1135" s="72" t="s">
        <v>2508</v>
      </c>
      <c r="I1135" s="105">
        <v>939864.75499999989</v>
      </c>
      <c r="J1135" s="75">
        <v>970504.28941815882</v>
      </c>
      <c r="K1135" s="76">
        <v>1</v>
      </c>
      <c r="L1135" s="76" t="s">
        <v>2716</v>
      </c>
    </row>
    <row r="1136" spans="1:12" ht="75" customHeight="1" x14ac:dyDescent="0.3">
      <c r="A1136" s="70">
        <f t="shared" si="17"/>
        <v>1129</v>
      </c>
      <c r="B1136" s="87" t="s">
        <v>419</v>
      </c>
      <c r="C1136" s="83" t="s">
        <v>2513</v>
      </c>
      <c r="D1136" s="72" t="s">
        <v>2126</v>
      </c>
      <c r="E1136" s="19" t="s">
        <v>2127</v>
      </c>
      <c r="F1136" s="19" t="s">
        <v>2133</v>
      </c>
      <c r="G1136" s="85" t="s">
        <v>2134</v>
      </c>
      <c r="H1136" s="19" t="s">
        <v>2188</v>
      </c>
      <c r="I1136" s="46">
        <v>1080722.8499999999</v>
      </c>
      <c r="J1136" s="75">
        <v>1080722.8499999999</v>
      </c>
      <c r="K1136" s="76">
        <v>2</v>
      </c>
      <c r="L1136" s="76" t="s">
        <v>2716</v>
      </c>
    </row>
    <row r="1137" spans="1:12" ht="75" customHeight="1" x14ac:dyDescent="0.3">
      <c r="A1137" s="70">
        <f t="shared" si="17"/>
        <v>1130</v>
      </c>
      <c r="B1137" s="87" t="s">
        <v>419</v>
      </c>
      <c r="C1137" s="71" t="s">
        <v>2513</v>
      </c>
      <c r="D1137" s="72" t="s">
        <v>2146</v>
      </c>
      <c r="E1137" s="19" t="s">
        <v>1621</v>
      </c>
      <c r="F1137" s="19" t="s">
        <v>1625</v>
      </c>
      <c r="G1137" s="85" t="s">
        <v>1626</v>
      </c>
      <c r="H1137" s="87" t="s">
        <v>2149</v>
      </c>
      <c r="I1137" s="105">
        <v>1144465.05</v>
      </c>
      <c r="J1137" s="75">
        <v>1192117.2310002386</v>
      </c>
      <c r="K1137" s="76">
        <v>3</v>
      </c>
      <c r="L1137" s="76" t="s">
        <v>2716</v>
      </c>
    </row>
    <row r="1138" spans="1:12" ht="75" customHeight="1" x14ac:dyDescent="0.3">
      <c r="A1138" s="70">
        <f t="shared" si="17"/>
        <v>1131</v>
      </c>
      <c r="B1138" s="87" t="s">
        <v>419</v>
      </c>
      <c r="C1138" s="71" t="s">
        <v>2513</v>
      </c>
      <c r="D1138" s="72" t="s">
        <v>2146</v>
      </c>
      <c r="E1138" s="19" t="s">
        <v>1621</v>
      </c>
      <c r="F1138" s="19" t="s">
        <v>1622</v>
      </c>
      <c r="G1138" s="85" t="s">
        <v>1623</v>
      </c>
      <c r="H1138" s="87" t="s">
        <v>2149</v>
      </c>
      <c r="I1138" s="105">
        <v>1164966.1000000001</v>
      </c>
      <c r="J1138" s="75">
        <v>1215125.4911270351</v>
      </c>
      <c r="K1138" s="76">
        <v>4</v>
      </c>
      <c r="L1138" s="76" t="s">
        <v>2716</v>
      </c>
    </row>
    <row r="1139" spans="1:12" ht="75" customHeight="1" x14ac:dyDescent="0.3">
      <c r="A1139" s="70">
        <f t="shared" si="17"/>
        <v>1132</v>
      </c>
      <c r="B1139" s="87" t="s">
        <v>419</v>
      </c>
      <c r="C1139" s="83" t="s">
        <v>2513</v>
      </c>
      <c r="D1139" s="72" t="s">
        <v>1930</v>
      </c>
      <c r="E1139" s="19" t="s">
        <v>2178</v>
      </c>
      <c r="F1139" s="19" t="s">
        <v>2221</v>
      </c>
      <c r="G1139" s="19" t="s">
        <v>2180</v>
      </c>
      <c r="H1139" s="72" t="s">
        <v>2159</v>
      </c>
      <c r="I1139" s="105">
        <v>1230000</v>
      </c>
      <c r="J1139" s="75">
        <v>1230000</v>
      </c>
      <c r="K1139" s="76">
        <v>5</v>
      </c>
      <c r="L1139" s="76" t="s">
        <v>2716</v>
      </c>
    </row>
    <row r="1140" spans="1:12" ht="75" customHeight="1" x14ac:dyDescent="0.3">
      <c r="A1140" s="70">
        <f t="shared" si="17"/>
        <v>1133</v>
      </c>
      <c r="B1140" s="87" t="s">
        <v>419</v>
      </c>
      <c r="C1140" s="83" t="s">
        <v>2513</v>
      </c>
      <c r="D1140" s="72" t="s">
        <v>2126</v>
      </c>
      <c r="E1140" s="19" t="s">
        <v>2127</v>
      </c>
      <c r="F1140" s="19" t="s">
        <v>2133</v>
      </c>
      <c r="G1140" s="85" t="s">
        <v>2134</v>
      </c>
      <c r="H1140" s="19" t="s">
        <v>2130</v>
      </c>
      <c r="I1140" s="46">
        <v>1309447.5</v>
      </c>
      <c r="J1140" s="75">
        <v>1309447.5</v>
      </c>
      <c r="K1140" s="76">
        <v>6</v>
      </c>
      <c r="L1140" s="76" t="s">
        <v>2716</v>
      </c>
    </row>
    <row r="1141" spans="1:12" ht="75" customHeight="1" x14ac:dyDescent="0.3">
      <c r="A1141" s="70">
        <f t="shared" si="17"/>
        <v>1134</v>
      </c>
      <c r="B1141" s="87" t="s">
        <v>419</v>
      </c>
      <c r="C1141" s="83" t="s">
        <v>2513</v>
      </c>
      <c r="D1141" s="72" t="s">
        <v>1930</v>
      </c>
      <c r="E1141" s="19" t="s">
        <v>2380</v>
      </c>
      <c r="F1141" s="19" t="s">
        <v>2381</v>
      </c>
      <c r="G1141" s="19" t="s">
        <v>2381</v>
      </c>
      <c r="H1141" s="72" t="s">
        <v>2457</v>
      </c>
      <c r="I1141" s="105">
        <v>1347500</v>
      </c>
      <c r="J1141" s="75">
        <v>1347500</v>
      </c>
      <c r="K1141" s="76">
        <v>7</v>
      </c>
      <c r="L1141" s="76" t="s">
        <v>2716</v>
      </c>
    </row>
    <row r="1142" spans="1:12" ht="75" customHeight="1" x14ac:dyDescent="0.3">
      <c r="A1142" s="70">
        <f t="shared" si="17"/>
        <v>1135</v>
      </c>
      <c r="B1142" s="87" t="s">
        <v>419</v>
      </c>
      <c r="C1142" s="83" t="s">
        <v>2513</v>
      </c>
      <c r="D1142" s="72" t="s">
        <v>1627</v>
      </c>
      <c r="E1142" s="19" t="s">
        <v>1616</v>
      </c>
      <c r="F1142" s="19" t="s">
        <v>2501</v>
      </c>
      <c r="G1142" s="85" t="s">
        <v>2502</v>
      </c>
      <c r="H1142" s="72" t="s">
        <v>2176</v>
      </c>
      <c r="I1142" s="105">
        <v>1509317.5</v>
      </c>
      <c r="J1142" s="75">
        <v>1509317.4999999998</v>
      </c>
      <c r="K1142" s="76">
        <v>8</v>
      </c>
      <c r="L1142" s="76" t="s">
        <v>2716</v>
      </c>
    </row>
    <row r="1143" spans="1:12" ht="75" customHeight="1" x14ac:dyDescent="0.3">
      <c r="A1143" s="70">
        <f t="shared" si="17"/>
        <v>1136</v>
      </c>
      <c r="B1143" s="87" t="s">
        <v>419</v>
      </c>
      <c r="C1143" s="83" t="s">
        <v>2513</v>
      </c>
      <c r="D1143" s="72" t="s">
        <v>2142</v>
      </c>
      <c r="E1143" s="19" t="s">
        <v>2143</v>
      </c>
      <c r="F1143" s="19" t="s">
        <v>2232</v>
      </c>
      <c r="G1143" s="85" t="s">
        <v>2233</v>
      </c>
      <c r="H1143" s="72" t="s">
        <v>2510</v>
      </c>
      <c r="I1143" s="46">
        <v>1515553.78</v>
      </c>
      <c r="J1143" s="75">
        <v>1560371.4160372843</v>
      </c>
      <c r="K1143" s="76">
        <v>9</v>
      </c>
      <c r="L1143" s="76" t="s">
        <v>2716</v>
      </c>
    </row>
    <row r="1144" spans="1:12" ht="75" customHeight="1" x14ac:dyDescent="0.3">
      <c r="A1144" s="70">
        <f t="shared" si="17"/>
        <v>1137</v>
      </c>
      <c r="B1144" s="87" t="s">
        <v>419</v>
      </c>
      <c r="C1144" s="83" t="s">
        <v>2513</v>
      </c>
      <c r="D1144" s="72" t="s">
        <v>2142</v>
      </c>
      <c r="E1144" s="19" t="s">
        <v>2143</v>
      </c>
      <c r="F1144" s="19" t="s">
        <v>2234</v>
      </c>
      <c r="G1144" s="85" t="s">
        <v>2235</v>
      </c>
      <c r="H1144" s="72" t="s">
        <v>2510</v>
      </c>
      <c r="I1144" s="46">
        <v>1534936.43</v>
      </c>
      <c r="J1144" s="75">
        <v>1580835.6228016051</v>
      </c>
      <c r="K1144" s="76">
        <v>10</v>
      </c>
      <c r="L1144" s="76" t="s">
        <v>2716</v>
      </c>
    </row>
    <row r="1145" spans="1:12" ht="75" customHeight="1" x14ac:dyDescent="0.3">
      <c r="A1145" s="70">
        <f t="shared" si="17"/>
        <v>1138</v>
      </c>
      <c r="B1145" s="87" t="s">
        <v>419</v>
      </c>
      <c r="C1145" s="83" t="s">
        <v>2513</v>
      </c>
      <c r="D1145" s="72" t="s">
        <v>1930</v>
      </c>
      <c r="E1145" s="19" t="s">
        <v>2178</v>
      </c>
      <c r="F1145" s="19" t="s">
        <v>2249</v>
      </c>
      <c r="G1145" s="19" t="s">
        <v>2248</v>
      </c>
      <c r="H1145" s="72" t="s">
        <v>2169</v>
      </c>
      <c r="I1145" s="105">
        <v>1550000</v>
      </c>
      <c r="J1145" s="75">
        <v>1549999.9999999998</v>
      </c>
      <c r="K1145" s="76">
        <v>11</v>
      </c>
      <c r="L1145" s="76" t="s">
        <v>2716</v>
      </c>
    </row>
    <row r="1146" spans="1:12" ht="75" customHeight="1" x14ac:dyDescent="0.3">
      <c r="A1146" s="70">
        <f t="shared" si="17"/>
        <v>1139</v>
      </c>
      <c r="B1146" s="87" t="s">
        <v>419</v>
      </c>
      <c r="C1146" s="72" t="s">
        <v>2512</v>
      </c>
      <c r="D1146" s="72" t="s">
        <v>2217</v>
      </c>
      <c r="E1146" s="19" t="s">
        <v>2218</v>
      </c>
      <c r="F1146" s="19" t="s">
        <v>2247</v>
      </c>
      <c r="G1146" s="85" t="s">
        <v>2248</v>
      </c>
      <c r="H1146" s="72" t="s">
        <v>2220</v>
      </c>
      <c r="I1146" s="81">
        <v>1590680</v>
      </c>
      <c r="J1146" s="75">
        <v>1748194.1342815429</v>
      </c>
      <c r="K1146" s="76">
        <v>12</v>
      </c>
      <c r="L1146" s="76" t="s">
        <v>2716</v>
      </c>
    </row>
    <row r="1147" spans="1:12" ht="75" customHeight="1" x14ac:dyDescent="0.3">
      <c r="A1147" s="70">
        <f t="shared" si="17"/>
        <v>1140</v>
      </c>
      <c r="B1147" s="87" t="s">
        <v>419</v>
      </c>
      <c r="C1147" s="83" t="s">
        <v>2513</v>
      </c>
      <c r="D1147" s="72" t="s">
        <v>1930</v>
      </c>
      <c r="E1147" s="19" t="s">
        <v>2178</v>
      </c>
      <c r="F1147" s="19" t="s">
        <v>2250</v>
      </c>
      <c r="G1147" s="19" t="s">
        <v>2251</v>
      </c>
      <c r="H1147" s="72" t="s">
        <v>2160</v>
      </c>
      <c r="I1147" s="105">
        <v>1605000</v>
      </c>
      <c r="J1147" s="75">
        <v>1604999.9999999998</v>
      </c>
      <c r="K1147" s="76">
        <v>13</v>
      </c>
      <c r="L1147" s="76" t="s">
        <v>2716</v>
      </c>
    </row>
    <row r="1148" spans="1:12" ht="75" customHeight="1" x14ac:dyDescent="0.3">
      <c r="A1148" s="70">
        <f t="shared" si="17"/>
        <v>1141</v>
      </c>
      <c r="B1148" s="87" t="s">
        <v>419</v>
      </c>
      <c r="C1148" s="83" t="s">
        <v>2513</v>
      </c>
      <c r="D1148" s="72" t="s">
        <v>2142</v>
      </c>
      <c r="E1148" s="19" t="s">
        <v>2143</v>
      </c>
      <c r="F1148" s="19" t="s">
        <v>2239</v>
      </c>
      <c r="G1148" s="85" t="s">
        <v>2240</v>
      </c>
      <c r="H1148" s="72" t="s">
        <v>2510</v>
      </c>
      <c r="I1148" s="46">
        <v>1654344.6800000002</v>
      </c>
      <c r="J1148" s="75">
        <v>1698883.2061605141</v>
      </c>
      <c r="K1148" s="76">
        <v>14</v>
      </c>
      <c r="L1148" s="76" t="s">
        <v>2716</v>
      </c>
    </row>
    <row r="1149" spans="1:12" ht="75" customHeight="1" x14ac:dyDescent="0.3">
      <c r="A1149" s="70">
        <f t="shared" si="17"/>
        <v>1142</v>
      </c>
      <c r="B1149" s="87" t="s">
        <v>419</v>
      </c>
      <c r="C1149" s="83" t="s">
        <v>2513</v>
      </c>
      <c r="D1149" s="72" t="s">
        <v>2142</v>
      </c>
      <c r="E1149" s="19" t="s">
        <v>2143</v>
      </c>
      <c r="F1149" s="19" t="s">
        <v>2241</v>
      </c>
      <c r="G1149" s="85" t="s">
        <v>2242</v>
      </c>
      <c r="H1149" s="72" t="s">
        <v>2510</v>
      </c>
      <c r="I1149" s="46">
        <v>1677216.21</v>
      </c>
      <c r="J1149" s="75">
        <v>1723878.2748782262</v>
      </c>
      <c r="K1149" s="76">
        <v>15</v>
      </c>
      <c r="L1149" s="76" t="s">
        <v>2716</v>
      </c>
    </row>
    <row r="1150" spans="1:12" ht="75" customHeight="1" x14ac:dyDescent="0.3">
      <c r="A1150" s="70">
        <f t="shared" si="17"/>
        <v>1143</v>
      </c>
      <c r="B1150" s="87" t="s">
        <v>419</v>
      </c>
      <c r="C1150" s="83" t="s">
        <v>2513</v>
      </c>
      <c r="D1150" s="72" t="s">
        <v>2142</v>
      </c>
      <c r="E1150" s="19" t="s">
        <v>2143</v>
      </c>
      <c r="F1150" s="19" t="s">
        <v>2243</v>
      </c>
      <c r="G1150" s="85" t="s">
        <v>2244</v>
      </c>
      <c r="H1150" s="72" t="s">
        <v>2510</v>
      </c>
      <c r="I1150" s="46">
        <v>1679348.3</v>
      </c>
      <c r="J1150" s="75">
        <v>1726466.9727136155</v>
      </c>
      <c r="K1150" s="76">
        <v>16</v>
      </c>
      <c r="L1150" s="76" t="s">
        <v>2716</v>
      </c>
    </row>
    <row r="1151" spans="1:12" ht="75" customHeight="1" x14ac:dyDescent="0.3">
      <c r="A1151" s="70">
        <f t="shared" si="17"/>
        <v>1144</v>
      </c>
      <c r="B1151" s="87" t="s">
        <v>420</v>
      </c>
      <c r="C1151" s="83" t="s">
        <v>2515</v>
      </c>
      <c r="D1151" s="72" t="s">
        <v>2126</v>
      </c>
      <c r="E1151" s="19" t="s">
        <v>2127</v>
      </c>
      <c r="F1151" s="19" t="s">
        <v>2135</v>
      </c>
      <c r="G1151" s="85" t="s">
        <v>2136</v>
      </c>
      <c r="H1151" s="19" t="s">
        <v>2189</v>
      </c>
      <c r="I1151" s="46">
        <v>971503.32499999995</v>
      </c>
      <c r="J1151" s="75">
        <v>971503.32499999995</v>
      </c>
      <c r="K1151" s="76">
        <v>1</v>
      </c>
      <c r="L1151" s="76" t="s">
        <v>2716</v>
      </c>
    </row>
    <row r="1152" spans="1:12" ht="75" customHeight="1" x14ac:dyDescent="0.3">
      <c r="A1152" s="70">
        <f t="shared" si="17"/>
        <v>1145</v>
      </c>
      <c r="B1152" s="87" t="s">
        <v>420</v>
      </c>
      <c r="C1152" s="83" t="s">
        <v>2515</v>
      </c>
      <c r="D1152" s="72" t="s">
        <v>2126</v>
      </c>
      <c r="E1152" s="19" t="s">
        <v>2127</v>
      </c>
      <c r="F1152" s="19" t="s">
        <v>2137</v>
      </c>
      <c r="G1152" s="85" t="s">
        <v>2138</v>
      </c>
      <c r="H1152" s="19" t="s">
        <v>2189</v>
      </c>
      <c r="I1152" s="46">
        <v>1023253.325</v>
      </c>
      <c r="J1152" s="75">
        <v>1023253.325</v>
      </c>
      <c r="K1152" s="76">
        <v>2</v>
      </c>
      <c r="L1152" s="76" t="s">
        <v>2716</v>
      </c>
    </row>
    <row r="1153" spans="1:12" ht="75" customHeight="1" x14ac:dyDescent="0.3">
      <c r="A1153" s="70">
        <f t="shared" si="17"/>
        <v>1146</v>
      </c>
      <c r="B1153" s="87" t="s">
        <v>420</v>
      </c>
      <c r="C1153" s="72" t="s">
        <v>2514</v>
      </c>
      <c r="D1153" s="82" t="s">
        <v>1484</v>
      </c>
      <c r="E1153" s="19" t="s">
        <v>1616</v>
      </c>
      <c r="F1153" s="19" t="s">
        <v>1635</v>
      </c>
      <c r="G1153" s="85" t="s">
        <v>78</v>
      </c>
      <c r="H1153" s="72" t="s">
        <v>2508</v>
      </c>
      <c r="I1153" s="105">
        <v>1033045</v>
      </c>
      <c r="J1153" s="75">
        <v>1073027.5159966242</v>
      </c>
      <c r="K1153" s="76">
        <v>3</v>
      </c>
      <c r="L1153" s="76" t="s">
        <v>2716</v>
      </c>
    </row>
    <row r="1154" spans="1:12" ht="75" customHeight="1" x14ac:dyDescent="0.3">
      <c r="A1154" s="70">
        <f t="shared" si="17"/>
        <v>1147</v>
      </c>
      <c r="B1154" s="87" t="s">
        <v>420</v>
      </c>
      <c r="C1154" s="83" t="s">
        <v>2515</v>
      </c>
      <c r="D1154" s="72" t="s">
        <v>2126</v>
      </c>
      <c r="E1154" s="19" t="s">
        <v>2127</v>
      </c>
      <c r="F1154" s="19" t="s">
        <v>2135</v>
      </c>
      <c r="G1154" s="85" t="s">
        <v>2136</v>
      </c>
      <c r="H1154" s="19" t="s">
        <v>2188</v>
      </c>
      <c r="I1154" s="46">
        <v>1072380.75</v>
      </c>
      <c r="J1154" s="75">
        <v>1072380.7499999998</v>
      </c>
      <c r="K1154" s="76">
        <v>4</v>
      </c>
      <c r="L1154" s="76" t="s">
        <v>2716</v>
      </c>
    </row>
    <row r="1155" spans="1:12" ht="75" customHeight="1" x14ac:dyDescent="0.3">
      <c r="A1155" s="70">
        <f t="shared" si="17"/>
        <v>1148</v>
      </c>
      <c r="B1155" s="87" t="s">
        <v>420</v>
      </c>
      <c r="C1155" s="83" t="s">
        <v>2515</v>
      </c>
      <c r="D1155" s="72" t="s">
        <v>2126</v>
      </c>
      <c r="E1155" s="19" t="s">
        <v>2127</v>
      </c>
      <c r="F1155" s="19" t="s">
        <v>2137</v>
      </c>
      <c r="G1155" s="85" t="s">
        <v>2138</v>
      </c>
      <c r="H1155" s="19" t="s">
        <v>2188</v>
      </c>
      <c r="I1155" s="46">
        <v>1124130.75</v>
      </c>
      <c r="J1155" s="75">
        <v>1124130.7499999998</v>
      </c>
      <c r="K1155" s="76">
        <v>5</v>
      </c>
      <c r="L1155" s="76" t="s">
        <v>2716</v>
      </c>
    </row>
    <row r="1156" spans="1:12" ht="75" customHeight="1" x14ac:dyDescent="0.3">
      <c r="A1156" s="70">
        <f t="shared" si="17"/>
        <v>1149</v>
      </c>
      <c r="B1156" s="87" t="s">
        <v>420</v>
      </c>
      <c r="C1156" s="72" t="s">
        <v>2514</v>
      </c>
      <c r="D1156" s="82" t="s">
        <v>1484</v>
      </c>
      <c r="E1156" s="19" t="s">
        <v>1616</v>
      </c>
      <c r="F1156" s="19" t="s">
        <v>2505</v>
      </c>
      <c r="G1156" s="85" t="s">
        <v>78</v>
      </c>
      <c r="H1156" s="72" t="s">
        <v>2508</v>
      </c>
      <c r="I1156" s="105">
        <v>1132721.25</v>
      </c>
      <c r="J1156" s="75">
        <v>1175168.133131149</v>
      </c>
      <c r="K1156" s="76">
        <v>6</v>
      </c>
      <c r="L1156" s="76" t="s">
        <v>2716</v>
      </c>
    </row>
    <row r="1157" spans="1:12" ht="75" customHeight="1" x14ac:dyDescent="0.3">
      <c r="A1157" s="70">
        <f t="shared" si="17"/>
        <v>1150</v>
      </c>
      <c r="B1157" s="87" t="s">
        <v>420</v>
      </c>
      <c r="C1157" s="83" t="s">
        <v>2515</v>
      </c>
      <c r="D1157" s="72" t="s">
        <v>2126</v>
      </c>
      <c r="E1157" s="19" t="s">
        <v>2127</v>
      </c>
      <c r="F1157" s="19" t="s">
        <v>2135</v>
      </c>
      <c r="G1157" s="85" t="s">
        <v>2136</v>
      </c>
      <c r="H1157" s="19" t="s">
        <v>2190</v>
      </c>
      <c r="I1157" s="46">
        <v>1181480.6749999998</v>
      </c>
      <c r="J1157" s="75">
        <v>1181480.6749999998</v>
      </c>
      <c r="K1157" s="76">
        <v>7</v>
      </c>
      <c r="L1157" s="76" t="s">
        <v>2716</v>
      </c>
    </row>
    <row r="1158" spans="1:12" ht="75" customHeight="1" x14ac:dyDescent="0.3">
      <c r="A1158" s="70">
        <f t="shared" si="17"/>
        <v>1151</v>
      </c>
      <c r="B1158" s="87" t="s">
        <v>420</v>
      </c>
      <c r="C1158" s="83" t="s">
        <v>2515</v>
      </c>
      <c r="D1158" s="72" t="s">
        <v>2126</v>
      </c>
      <c r="E1158" s="19" t="s">
        <v>2127</v>
      </c>
      <c r="F1158" s="19" t="s">
        <v>2137</v>
      </c>
      <c r="G1158" s="85" t="s">
        <v>2138</v>
      </c>
      <c r="H1158" s="19" t="s">
        <v>2190</v>
      </c>
      <c r="I1158" s="46">
        <v>1233230.6749999998</v>
      </c>
      <c r="J1158" s="75">
        <v>1233230.6749999998</v>
      </c>
      <c r="K1158" s="76">
        <v>8</v>
      </c>
      <c r="L1158" s="76" t="s">
        <v>2716</v>
      </c>
    </row>
    <row r="1159" spans="1:12" ht="75" customHeight="1" x14ac:dyDescent="0.3">
      <c r="A1159" s="70">
        <f t="shared" si="17"/>
        <v>1152</v>
      </c>
      <c r="B1159" s="87" t="s">
        <v>420</v>
      </c>
      <c r="C1159" s="83" t="s">
        <v>2515</v>
      </c>
      <c r="D1159" s="72" t="s">
        <v>1930</v>
      </c>
      <c r="E1159" s="19" t="s">
        <v>2158</v>
      </c>
      <c r="F1159" s="19" t="s">
        <v>2229</v>
      </c>
      <c r="G1159" s="19" t="s">
        <v>2229</v>
      </c>
      <c r="H1159" s="72" t="s">
        <v>2169</v>
      </c>
      <c r="I1159" s="105">
        <v>1266000</v>
      </c>
      <c r="J1159" s="75">
        <v>1332792.1843175581</v>
      </c>
      <c r="K1159" s="76">
        <v>9</v>
      </c>
      <c r="L1159" s="76" t="s">
        <v>2716</v>
      </c>
    </row>
    <row r="1160" spans="1:12" ht="75" customHeight="1" x14ac:dyDescent="0.3">
      <c r="A1160" s="70">
        <f t="shared" si="17"/>
        <v>1153</v>
      </c>
      <c r="B1160" s="87" t="s">
        <v>420</v>
      </c>
      <c r="C1160" s="83" t="s">
        <v>2515</v>
      </c>
      <c r="D1160" s="72" t="s">
        <v>2126</v>
      </c>
      <c r="E1160" s="19" t="s">
        <v>2127</v>
      </c>
      <c r="F1160" s="19" t="s">
        <v>2135</v>
      </c>
      <c r="G1160" s="85" t="s">
        <v>2136</v>
      </c>
      <c r="H1160" s="19" t="s">
        <v>2130</v>
      </c>
      <c r="I1160" s="46">
        <v>1423228.5</v>
      </c>
      <c r="J1160" s="75">
        <v>1423228.5</v>
      </c>
      <c r="K1160" s="76">
        <v>10</v>
      </c>
      <c r="L1160" s="76" t="s">
        <v>2716</v>
      </c>
    </row>
    <row r="1161" spans="1:12" ht="75" customHeight="1" x14ac:dyDescent="0.3">
      <c r="A1161" s="70">
        <f t="shared" ref="A1161:A1224" si="18">ROW(A1154)</f>
        <v>1154</v>
      </c>
      <c r="B1161" s="87" t="s">
        <v>420</v>
      </c>
      <c r="C1161" s="71" t="s">
        <v>2515</v>
      </c>
      <c r="D1161" s="72" t="s">
        <v>2146</v>
      </c>
      <c r="E1161" s="19" t="s">
        <v>1621</v>
      </c>
      <c r="F1161" s="19" t="s">
        <v>2268</v>
      </c>
      <c r="G1161" s="85" t="s">
        <v>1637</v>
      </c>
      <c r="H1161" s="87" t="s">
        <v>2149</v>
      </c>
      <c r="I1161" s="105">
        <v>1459463.85</v>
      </c>
      <c r="J1161" s="75">
        <v>1511945.1410834948</v>
      </c>
      <c r="K1161" s="76">
        <v>11</v>
      </c>
      <c r="L1161" s="76" t="s">
        <v>2716</v>
      </c>
    </row>
    <row r="1162" spans="1:12" ht="75" customHeight="1" x14ac:dyDescent="0.3">
      <c r="A1162" s="70">
        <f t="shared" si="18"/>
        <v>1155</v>
      </c>
      <c r="B1162" s="87" t="s">
        <v>420</v>
      </c>
      <c r="C1162" s="83" t="s">
        <v>2515</v>
      </c>
      <c r="D1162" s="72" t="s">
        <v>2126</v>
      </c>
      <c r="E1162" s="19" t="s">
        <v>2127</v>
      </c>
      <c r="F1162" s="19" t="s">
        <v>2137</v>
      </c>
      <c r="G1162" s="85" t="s">
        <v>2138</v>
      </c>
      <c r="H1162" s="19" t="s">
        <v>2130</v>
      </c>
      <c r="I1162" s="46">
        <v>1495218.5</v>
      </c>
      <c r="J1162" s="75">
        <v>1495218.5</v>
      </c>
      <c r="K1162" s="76">
        <v>12</v>
      </c>
      <c r="L1162" s="76" t="s">
        <v>2716</v>
      </c>
    </row>
    <row r="1163" spans="1:12" ht="75" customHeight="1" x14ac:dyDescent="0.3">
      <c r="A1163" s="70">
        <f t="shared" si="18"/>
        <v>1156</v>
      </c>
      <c r="B1163" s="87" t="s">
        <v>420</v>
      </c>
      <c r="C1163" s="83" t="s">
        <v>2515</v>
      </c>
      <c r="D1163" s="72" t="s">
        <v>1930</v>
      </c>
      <c r="E1163" s="19" t="s">
        <v>2258</v>
      </c>
      <c r="F1163" s="19" t="s">
        <v>2506</v>
      </c>
      <c r="G1163" s="19" t="s">
        <v>2506</v>
      </c>
      <c r="H1163" s="72" t="s">
        <v>2160</v>
      </c>
      <c r="I1163" s="105">
        <v>1560000</v>
      </c>
      <c r="J1163" s="75">
        <v>1642303.1655097872</v>
      </c>
      <c r="K1163" s="76">
        <v>13</v>
      </c>
      <c r="L1163" s="76" t="s">
        <v>2716</v>
      </c>
    </row>
    <row r="1164" spans="1:12" ht="75" customHeight="1" x14ac:dyDescent="0.3">
      <c r="A1164" s="70">
        <f t="shared" si="18"/>
        <v>1157</v>
      </c>
      <c r="B1164" s="87" t="s">
        <v>420</v>
      </c>
      <c r="C1164" s="83" t="s">
        <v>2515</v>
      </c>
      <c r="D1164" s="72" t="s">
        <v>1930</v>
      </c>
      <c r="E1164" s="19" t="s">
        <v>2178</v>
      </c>
      <c r="F1164" s="19" t="s">
        <v>2304</v>
      </c>
      <c r="G1164" s="19" t="s">
        <v>2305</v>
      </c>
      <c r="H1164" s="72" t="s">
        <v>2169</v>
      </c>
      <c r="I1164" s="105">
        <v>1700000</v>
      </c>
      <c r="J1164" s="75">
        <v>1699999.9999999998</v>
      </c>
      <c r="K1164" s="76">
        <v>14</v>
      </c>
      <c r="L1164" s="76" t="s">
        <v>2716</v>
      </c>
    </row>
    <row r="1165" spans="1:12" ht="75" customHeight="1" x14ac:dyDescent="0.3">
      <c r="A1165" s="70">
        <f t="shared" si="18"/>
        <v>1158</v>
      </c>
      <c r="B1165" s="87" t="s">
        <v>420</v>
      </c>
      <c r="C1165" s="83" t="s">
        <v>2515</v>
      </c>
      <c r="D1165" s="72" t="s">
        <v>1930</v>
      </c>
      <c r="E1165" s="19" t="s">
        <v>2178</v>
      </c>
      <c r="F1165" s="19" t="s">
        <v>2302</v>
      </c>
      <c r="G1165" s="19" t="s">
        <v>2303</v>
      </c>
      <c r="H1165" s="72" t="s">
        <v>2160</v>
      </c>
      <c r="I1165" s="105">
        <v>1700000</v>
      </c>
      <c r="J1165" s="75">
        <v>1699999.9999999998</v>
      </c>
      <c r="K1165" s="76">
        <v>15</v>
      </c>
      <c r="L1165" s="76" t="s">
        <v>2716</v>
      </c>
    </row>
    <row r="1166" spans="1:12" ht="75" customHeight="1" x14ac:dyDescent="0.3">
      <c r="A1166" s="70">
        <f t="shared" si="18"/>
        <v>1159</v>
      </c>
      <c r="B1166" s="87" t="s">
        <v>420</v>
      </c>
      <c r="C1166" s="83" t="s">
        <v>2515</v>
      </c>
      <c r="D1166" s="72" t="s">
        <v>1930</v>
      </c>
      <c r="E1166" s="19" t="s">
        <v>2178</v>
      </c>
      <c r="F1166" s="19" t="s">
        <v>2445</v>
      </c>
      <c r="G1166" s="19" t="s">
        <v>2277</v>
      </c>
      <c r="H1166" s="72" t="s">
        <v>2160</v>
      </c>
      <c r="I1166" s="105">
        <v>1705000</v>
      </c>
      <c r="J1166" s="75">
        <v>1705000</v>
      </c>
      <c r="K1166" s="76">
        <v>16</v>
      </c>
      <c r="L1166" s="76" t="s">
        <v>2716</v>
      </c>
    </row>
    <row r="1167" spans="1:12" ht="75" customHeight="1" x14ac:dyDescent="0.3">
      <c r="A1167" s="70">
        <f t="shared" si="18"/>
        <v>1160</v>
      </c>
      <c r="B1167" s="87" t="s">
        <v>420</v>
      </c>
      <c r="C1167" s="83" t="s">
        <v>2515</v>
      </c>
      <c r="D1167" s="72" t="s">
        <v>1930</v>
      </c>
      <c r="E1167" s="19" t="s">
        <v>2178</v>
      </c>
      <c r="F1167" s="19" t="s">
        <v>2282</v>
      </c>
      <c r="G1167" s="19" t="s">
        <v>2283</v>
      </c>
      <c r="H1167" s="72" t="s">
        <v>2169</v>
      </c>
      <c r="I1167" s="105">
        <v>1720000</v>
      </c>
      <c r="J1167" s="75">
        <v>1719999.9999999998</v>
      </c>
      <c r="K1167" s="76">
        <v>17</v>
      </c>
      <c r="L1167" s="76" t="s">
        <v>2716</v>
      </c>
    </row>
    <row r="1168" spans="1:12" ht="75" customHeight="1" x14ac:dyDescent="0.3">
      <c r="A1168" s="70">
        <f t="shared" si="18"/>
        <v>1161</v>
      </c>
      <c r="B1168" s="87" t="s">
        <v>420</v>
      </c>
      <c r="C1168" s="83" t="s">
        <v>2515</v>
      </c>
      <c r="D1168" s="72" t="s">
        <v>1930</v>
      </c>
      <c r="E1168" s="19" t="s">
        <v>2178</v>
      </c>
      <c r="F1168" s="19" t="s">
        <v>2306</v>
      </c>
      <c r="G1168" s="19" t="s">
        <v>2307</v>
      </c>
      <c r="H1168" s="72" t="s">
        <v>2159</v>
      </c>
      <c r="I1168" s="105">
        <v>1730000</v>
      </c>
      <c r="J1168" s="75">
        <v>1730000</v>
      </c>
      <c r="K1168" s="76">
        <v>18</v>
      </c>
      <c r="L1168" s="76" t="s">
        <v>2716</v>
      </c>
    </row>
    <row r="1169" spans="1:12" ht="75" customHeight="1" x14ac:dyDescent="0.3">
      <c r="A1169" s="70">
        <f t="shared" si="18"/>
        <v>1162</v>
      </c>
      <c r="B1169" s="87" t="s">
        <v>420</v>
      </c>
      <c r="C1169" s="83" t="s">
        <v>2515</v>
      </c>
      <c r="D1169" s="72" t="s">
        <v>1930</v>
      </c>
      <c r="E1169" s="19" t="s">
        <v>2178</v>
      </c>
      <c r="F1169" s="19" t="s">
        <v>2403</v>
      </c>
      <c r="G1169" s="19" t="s">
        <v>2404</v>
      </c>
      <c r="H1169" s="72" t="s">
        <v>2192</v>
      </c>
      <c r="I1169" s="105">
        <v>1750000</v>
      </c>
      <c r="J1169" s="75">
        <v>1750000</v>
      </c>
      <c r="K1169" s="76">
        <v>19</v>
      </c>
      <c r="L1169" s="76" t="s">
        <v>2716</v>
      </c>
    </row>
    <row r="1170" spans="1:12" ht="75" customHeight="1" x14ac:dyDescent="0.3">
      <c r="A1170" s="70">
        <f t="shared" si="18"/>
        <v>1163</v>
      </c>
      <c r="B1170" s="87" t="s">
        <v>420</v>
      </c>
      <c r="C1170" s="83" t="s">
        <v>2515</v>
      </c>
      <c r="D1170" s="72" t="s">
        <v>1930</v>
      </c>
      <c r="E1170" s="19" t="s">
        <v>2178</v>
      </c>
      <c r="F1170" s="19" t="s">
        <v>2291</v>
      </c>
      <c r="G1170" s="19" t="s">
        <v>2279</v>
      </c>
      <c r="H1170" s="72" t="s">
        <v>2192</v>
      </c>
      <c r="I1170" s="105">
        <v>1760000</v>
      </c>
      <c r="J1170" s="75">
        <v>1759999.9999999998</v>
      </c>
      <c r="K1170" s="76">
        <v>20</v>
      </c>
      <c r="L1170" s="76" t="s">
        <v>2716</v>
      </c>
    </row>
    <row r="1171" spans="1:12" ht="75" customHeight="1" x14ac:dyDescent="0.3">
      <c r="A1171" s="70">
        <f t="shared" si="18"/>
        <v>1164</v>
      </c>
      <c r="B1171" s="87" t="s">
        <v>420</v>
      </c>
      <c r="C1171" s="72" t="s">
        <v>2514</v>
      </c>
      <c r="D1171" s="72" t="s">
        <v>2217</v>
      </c>
      <c r="E1171" s="19" t="s">
        <v>2218</v>
      </c>
      <c r="F1171" s="19" t="s">
        <v>2275</v>
      </c>
      <c r="G1171" s="19" t="s">
        <v>2274</v>
      </c>
      <c r="H1171" s="72" t="s">
        <v>2220</v>
      </c>
      <c r="I1171" s="81">
        <v>1764559.9999999998</v>
      </c>
      <c r="J1171" s="75">
        <v>1939292.2785147475</v>
      </c>
      <c r="K1171" s="76">
        <v>21</v>
      </c>
      <c r="L1171" s="76" t="s">
        <v>2716</v>
      </c>
    </row>
    <row r="1172" spans="1:12" ht="75" customHeight="1" x14ac:dyDescent="0.3">
      <c r="A1172" s="70">
        <f t="shared" si="18"/>
        <v>1165</v>
      </c>
      <c r="B1172" s="87" t="s">
        <v>420</v>
      </c>
      <c r="C1172" s="83" t="s">
        <v>2515</v>
      </c>
      <c r="D1172" s="72" t="s">
        <v>1930</v>
      </c>
      <c r="E1172" s="19" t="s">
        <v>2178</v>
      </c>
      <c r="F1172" s="19" t="s">
        <v>2280</v>
      </c>
      <c r="G1172" s="19" t="s">
        <v>2281</v>
      </c>
      <c r="H1172" s="72" t="s">
        <v>2169</v>
      </c>
      <c r="I1172" s="105">
        <v>1766000</v>
      </c>
      <c r="J1172" s="75">
        <v>1765999.9999999998</v>
      </c>
      <c r="K1172" s="76">
        <v>22</v>
      </c>
      <c r="L1172" s="76" t="s">
        <v>2716</v>
      </c>
    </row>
    <row r="1173" spans="1:12" ht="75" customHeight="1" x14ac:dyDescent="0.3">
      <c r="A1173" s="70">
        <f t="shared" si="18"/>
        <v>1166</v>
      </c>
      <c r="B1173" s="87" t="s">
        <v>420</v>
      </c>
      <c r="C1173" s="83" t="s">
        <v>2515</v>
      </c>
      <c r="D1173" s="72" t="s">
        <v>2142</v>
      </c>
      <c r="E1173" s="19" t="s">
        <v>2143</v>
      </c>
      <c r="F1173" s="19" t="s">
        <v>2262</v>
      </c>
      <c r="G1173" s="85" t="s">
        <v>2263</v>
      </c>
      <c r="H1173" s="72" t="s">
        <v>2510</v>
      </c>
      <c r="I1173" s="46">
        <v>1784976.4300000002</v>
      </c>
      <c r="J1173" s="75">
        <v>1835818.8896932458</v>
      </c>
      <c r="K1173" s="76">
        <v>23</v>
      </c>
      <c r="L1173" s="76" t="s">
        <v>2716</v>
      </c>
    </row>
    <row r="1174" spans="1:12" ht="75" customHeight="1" x14ac:dyDescent="0.3">
      <c r="A1174" s="70">
        <f t="shared" si="18"/>
        <v>1167</v>
      </c>
      <c r="B1174" s="87" t="s">
        <v>420</v>
      </c>
      <c r="C1174" s="83" t="s">
        <v>2515</v>
      </c>
      <c r="D1174" s="72" t="s">
        <v>1930</v>
      </c>
      <c r="E1174" s="19" t="s">
        <v>2178</v>
      </c>
      <c r="F1174" s="19" t="s">
        <v>2448</v>
      </c>
      <c r="G1174" s="19" t="s">
        <v>2292</v>
      </c>
      <c r="H1174" s="72" t="s">
        <v>2169</v>
      </c>
      <c r="I1174" s="105">
        <v>1800000</v>
      </c>
      <c r="J1174" s="75">
        <v>1800000</v>
      </c>
      <c r="K1174" s="76">
        <v>24</v>
      </c>
      <c r="L1174" s="76" t="s">
        <v>2716</v>
      </c>
    </row>
    <row r="1175" spans="1:12" ht="75" customHeight="1" x14ac:dyDescent="0.3">
      <c r="A1175" s="70">
        <f t="shared" si="18"/>
        <v>1168</v>
      </c>
      <c r="B1175" s="87" t="s">
        <v>420</v>
      </c>
      <c r="C1175" s="83" t="s">
        <v>2515</v>
      </c>
      <c r="D1175" s="72" t="s">
        <v>1930</v>
      </c>
      <c r="E1175" s="19" t="s">
        <v>2178</v>
      </c>
      <c r="F1175" s="19" t="s">
        <v>2295</v>
      </c>
      <c r="G1175" s="19" t="s">
        <v>2296</v>
      </c>
      <c r="H1175" s="72" t="s">
        <v>2169</v>
      </c>
      <c r="I1175" s="105">
        <v>1800000</v>
      </c>
      <c r="J1175" s="75">
        <v>1800000</v>
      </c>
      <c r="K1175" s="76">
        <v>25</v>
      </c>
      <c r="L1175" s="76" t="s">
        <v>2716</v>
      </c>
    </row>
    <row r="1176" spans="1:12" ht="75" customHeight="1" x14ac:dyDescent="0.3">
      <c r="A1176" s="70">
        <f t="shared" si="18"/>
        <v>1169</v>
      </c>
      <c r="B1176" s="87" t="s">
        <v>420</v>
      </c>
      <c r="C1176" s="83" t="s">
        <v>2515</v>
      </c>
      <c r="D1176" s="72" t="s">
        <v>1627</v>
      </c>
      <c r="E1176" s="19" t="s">
        <v>1616</v>
      </c>
      <c r="F1176" s="19" t="s">
        <v>2436</v>
      </c>
      <c r="G1176" s="85" t="s">
        <v>2287</v>
      </c>
      <c r="H1176" s="72" t="s">
        <v>2176</v>
      </c>
      <c r="I1176" s="105">
        <v>1800975.19</v>
      </c>
      <c r="J1176" s="75">
        <v>1800975.19</v>
      </c>
      <c r="K1176" s="76">
        <v>26</v>
      </c>
      <c r="L1176" s="76" t="s">
        <v>2716</v>
      </c>
    </row>
    <row r="1177" spans="1:12" ht="75" customHeight="1" x14ac:dyDescent="0.3">
      <c r="A1177" s="70">
        <f t="shared" si="18"/>
        <v>1170</v>
      </c>
      <c r="B1177" s="87" t="s">
        <v>420</v>
      </c>
      <c r="C1177" s="83" t="s">
        <v>2515</v>
      </c>
      <c r="D1177" s="72" t="s">
        <v>1930</v>
      </c>
      <c r="E1177" s="19" t="s">
        <v>2178</v>
      </c>
      <c r="F1177" s="19" t="s">
        <v>2447</v>
      </c>
      <c r="G1177" s="19" t="s">
        <v>2289</v>
      </c>
      <c r="H1177" s="72" t="s">
        <v>2159</v>
      </c>
      <c r="I1177" s="105">
        <v>1808000</v>
      </c>
      <c r="J1177" s="75">
        <v>1807999.9999999998</v>
      </c>
      <c r="K1177" s="76">
        <v>27</v>
      </c>
      <c r="L1177" s="76" t="s">
        <v>2716</v>
      </c>
    </row>
    <row r="1178" spans="1:12" ht="75" customHeight="1" x14ac:dyDescent="0.3">
      <c r="A1178" s="70">
        <f t="shared" si="18"/>
        <v>1171</v>
      </c>
      <c r="B1178" s="87" t="s">
        <v>420</v>
      </c>
      <c r="C1178" s="83" t="s">
        <v>2515</v>
      </c>
      <c r="D1178" s="72" t="s">
        <v>2177</v>
      </c>
      <c r="E1178" s="19" t="s">
        <v>2178</v>
      </c>
      <c r="F1178" s="19" t="s">
        <v>2290</v>
      </c>
      <c r="G1178" s="85" t="s">
        <v>2274</v>
      </c>
      <c r="H1178" s="72" t="s">
        <v>2511</v>
      </c>
      <c r="I1178" s="105">
        <v>1815731.67</v>
      </c>
      <c r="J1178" s="75">
        <v>1860743.7002029358</v>
      </c>
      <c r="K1178" s="76">
        <v>28</v>
      </c>
      <c r="L1178" s="76" t="s">
        <v>2716</v>
      </c>
    </row>
    <row r="1179" spans="1:12" ht="75" customHeight="1" x14ac:dyDescent="0.3">
      <c r="A1179" s="70">
        <f t="shared" si="18"/>
        <v>1172</v>
      </c>
      <c r="B1179" s="87" t="s">
        <v>420</v>
      </c>
      <c r="C1179" s="72" t="s">
        <v>2514</v>
      </c>
      <c r="D1179" s="72" t="s">
        <v>2217</v>
      </c>
      <c r="E1179" s="19" t="s">
        <v>2218</v>
      </c>
      <c r="F1179" s="19" t="s">
        <v>2278</v>
      </c>
      <c r="G1179" s="19" t="s">
        <v>2279</v>
      </c>
      <c r="H1179" s="72" t="s">
        <v>2220</v>
      </c>
      <c r="I1179" s="81">
        <v>1828959.9999999998</v>
      </c>
      <c r="J1179" s="75">
        <v>2010069.3689714903</v>
      </c>
      <c r="K1179" s="76">
        <v>29</v>
      </c>
      <c r="L1179" s="76" t="s">
        <v>2716</v>
      </c>
    </row>
    <row r="1180" spans="1:12" ht="75" customHeight="1" x14ac:dyDescent="0.3">
      <c r="A1180" s="70">
        <f t="shared" si="18"/>
        <v>1173</v>
      </c>
      <c r="B1180" s="87" t="s">
        <v>420</v>
      </c>
      <c r="C1180" s="83" t="s">
        <v>2515</v>
      </c>
      <c r="D1180" s="72" t="s">
        <v>2142</v>
      </c>
      <c r="E1180" s="19" t="s">
        <v>2143</v>
      </c>
      <c r="F1180" s="19" t="s">
        <v>2264</v>
      </c>
      <c r="G1180" s="85" t="s">
        <v>2265</v>
      </c>
      <c r="H1180" s="72" t="s">
        <v>2510</v>
      </c>
      <c r="I1180" s="46">
        <v>1830138.01</v>
      </c>
      <c r="J1180" s="75">
        <v>1882872.9807602505</v>
      </c>
      <c r="K1180" s="76">
        <v>30</v>
      </c>
      <c r="L1180" s="76" t="s">
        <v>2716</v>
      </c>
    </row>
    <row r="1181" spans="1:12" ht="75" customHeight="1" x14ac:dyDescent="0.3">
      <c r="A1181" s="70">
        <f t="shared" si="18"/>
        <v>1174</v>
      </c>
      <c r="B1181" s="87" t="s">
        <v>420</v>
      </c>
      <c r="C1181" s="83" t="s">
        <v>2515</v>
      </c>
      <c r="D1181" s="72" t="s">
        <v>2142</v>
      </c>
      <c r="E1181" s="19" t="s">
        <v>2143</v>
      </c>
      <c r="F1181" s="19" t="s">
        <v>2266</v>
      </c>
      <c r="G1181" s="85" t="s">
        <v>2267</v>
      </c>
      <c r="H1181" s="72" t="s">
        <v>2510</v>
      </c>
      <c r="I1181" s="46">
        <v>1845353.4</v>
      </c>
      <c r="J1181" s="75">
        <v>1897391.7340976824</v>
      </c>
      <c r="K1181" s="76">
        <v>31</v>
      </c>
      <c r="L1181" s="76" t="s">
        <v>2716</v>
      </c>
    </row>
    <row r="1182" spans="1:12" ht="75" customHeight="1" x14ac:dyDescent="0.3">
      <c r="A1182" s="70">
        <f t="shared" si="18"/>
        <v>1175</v>
      </c>
      <c r="B1182" s="87" t="s">
        <v>420</v>
      </c>
      <c r="C1182" s="83" t="s">
        <v>2515</v>
      </c>
      <c r="D1182" s="72" t="s">
        <v>1930</v>
      </c>
      <c r="E1182" s="19" t="s">
        <v>2178</v>
      </c>
      <c r="F1182" s="19" t="s">
        <v>2308</v>
      </c>
      <c r="G1182" s="19" t="s">
        <v>2309</v>
      </c>
      <c r="H1182" s="72" t="s">
        <v>2159</v>
      </c>
      <c r="I1182" s="105">
        <v>1852000</v>
      </c>
      <c r="J1182" s="75">
        <v>1851999.9999999998</v>
      </c>
      <c r="K1182" s="76">
        <v>32</v>
      </c>
      <c r="L1182" s="76" t="s">
        <v>2716</v>
      </c>
    </row>
    <row r="1183" spans="1:12" ht="75" customHeight="1" x14ac:dyDescent="0.3">
      <c r="A1183" s="70">
        <f t="shared" si="18"/>
        <v>1176</v>
      </c>
      <c r="B1183" s="87" t="s">
        <v>420</v>
      </c>
      <c r="C1183" s="83" t="s">
        <v>2515</v>
      </c>
      <c r="D1183" s="72" t="s">
        <v>1930</v>
      </c>
      <c r="E1183" s="19" t="s">
        <v>2178</v>
      </c>
      <c r="F1183" s="19" t="s">
        <v>2293</v>
      </c>
      <c r="G1183" s="19" t="s">
        <v>2294</v>
      </c>
      <c r="H1183" s="72" t="s">
        <v>2160</v>
      </c>
      <c r="I1183" s="105">
        <v>1855000</v>
      </c>
      <c r="J1183" s="75">
        <v>1855000</v>
      </c>
      <c r="K1183" s="76">
        <v>33</v>
      </c>
      <c r="L1183" s="76" t="s">
        <v>2716</v>
      </c>
    </row>
    <row r="1184" spans="1:12" ht="75" customHeight="1" x14ac:dyDescent="0.3">
      <c r="A1184" s="70">
        <f t="shared" si="18"/>
        <v>1177</v>
      </c>
      <c r="B1184" s="87" t="s">
        <v>420</v>
      </c>
      <c r="C1184" s="83" t="s">
        <v>2515</v>
      </c>
      <c r="D1184" s="72" t="s">
        <v>1930</v>
      </c>
      <c r="E1184" s="19" t="s">
        <v>2178</v>
      </c>
      <c r="F1184" s="19" t="s">
        <v>2446</v>
      </c>
      <c r="G1184" s="19" t="s">
        <v>2285</v>
      </c>
      <c r="H1184" s="72" t="s">
        <v>2169</v>
      </c>
      <c r="I1184" s="105">
        <v>1870000</v>
      </c>
      <c r="J1184" s="75">
        <v>1870000</v>
      </c>
      <c r="K1184" s="76">
        <v>34</v>
      </c>
      <c r="L1184" s="76" t="s">
        <v>2716</v>
      </c>
    </row>
    <row r="1185" spans="1:12" ht="75" customHeight="1" x14ac:dyDescent="0.3">
      <c r="A1185" s="70">
        <f t="shared" si="18"/>
        <v>1178</v>
      </c>
      <c r="B1185" s="87" t="s">
        <v>420</v>
      </c>
      <c r="C1185" s="83" t="s">
        <v>2515</v>
      </c>
      <c r="D1185" s="72" t="s">
        <v>2142</v>
      </c>
      <c r="E1185" s="19" t="s">
        <v>2143</v>
      </c>
      <c r="F1185" s="19" t="s">
        <v>2269</v>
      </c>
      <c r="G1185" s="85" t="s">
        <v>2270</v>
      </c>
      <c r="H1185" s="72" t="s">
        <v>2510</v>
      </c>
      <c r="I1185" s="46">
        <v>1886832.27</v>
      </c>
      <c r="J1185" s="75">
        <v>1940575.9452794488</v>
      </c>
      <c r="K1185" s="76">
        <v>35</v>
      </c>
      <c r="L1185" s="76" t="s">
        <v>2716</v>
      </c>
    </row>
    <row r="1186" spans="1:12" ht="75" customHeight="1" x14ac:dyDescent="0.3">
      <c r="A1186" s="70">
        <f t="shared" si="18"/>
        <v>1179</v>
      </c>
      <c r="B1186" s="87" t="s">
        <v>420</v>
      </c>
      <c r="C1186" s="83" t="s">
        <v>2515</v>
      </c>
      <c r="D1186" s="72" t="s">
        <v>1930</v>
      </c>
      <c r="E1186" s="19" t="s">
        <v>2178</v>
      </c>
      <c r="F1186" s="19" t="s">
        <v>2310</v>
      </c>
      <c r="G1186" s="19" t="s">
        <v>2311</v>
      </c>
      <c r="H1186" s="72" t="s">
        <v>2160</v>
      </c>
      <c r="I1186" s="105">
        <v>1900000</v>
      </c>
      <c r="J1186" s="75">
        <v>1900000.0000000002</v>
      </c>
      <c r="K1186" s="76">
        <v>36</v>
      </c>
      <c r="L1186" s="76" t="s">
        <v>2716</v>
      </c>
    </row>
    <row r="1187" spans="1:12" ht="75" customHeight="1" x14ac:dyDescent="0.3">
      <c r="A1187" s="70">
        <f t="shared" si="18"/>
        <v>1180</v>
      </c>
      <c r="B1187" s="87" t="s">
        <v>420</v>
      </c>
      <c r="C1187" s="83" t="s">
        <v>2515</v>
      </c>
      <c r="D1187" s="72" t="s">
        <v>2142</v>
      </c>
      <c r="E1187" s="19" t="s">
        <v>2143</v>
      </c>
      <c r="F1187" s="19" t="s">
        <v>2271</v>
      </c>
      <c r="G1187" s="85" t="s">
        <v>2272</v>
      </c>
      <c r="H1187" s="72" t="s">
        <v>2510</v>
      </c>
      <c r="I1187" s="46">
        <v>1915809.3399999999</v>
      </c>
      <c r="J1187" s="75">
        <v>1971012.9087882985</v>
      </c>
      <c r="K1187" s="76">
        <v>37</v>
      </c>
      <c r="L1187" s="76" t="s">
        <v>2716</v>
      </c>
    </row>
    <row r="1188" spans="1:12" ht="75" customHeight="1" x14ac:dyDescent="0.3">
      <c r="A1188" s="70">
        <f t="shared" si="18"/>
        <v>1181</v>
      </c>
      <c r="B1188" s="87" t="s">
        <v>420</v>
      </c>
      <c r="C1188" s="83" t="s">
        <v>2515</v>
      </c>
      <c r="D1188" s="106" t="s">
        <v>1576</v>
      </c>
      <c r="E1188" s="19" t="s">
        <v>2252</v>
      </c>
      <c r="F1188" s="19" t="s">
        <v>2451</v>
      </c>
      <c r="G1188" s="19" t="s">
        <v>2451</v>
      </c>
      <c r="H1188" s="72" t="s">
        <v>2213</v>
      </c>
      <c r="I1188" s="105">
        <f>(1016055+625150+25000+2500)*1.15</f>
        <v>1919010.7499999998</v>
      </c>
      <c r="J1188" s="75">
        <v>2198558.3955489118</v>
      </c>
      <c r="K1188" s="76">
        <v>38</v>
      </c>
      <c r="L1188" s="76" t="s">
        <v>2716</v>
      </c>
    </row>
    <row r="1189" spans="1:12" ht="75" customHeight="1" x14ac:dyDescent="0.3">
      <c r="A1189" s="70">
        <f t="shared" si="18"/>
        <v>1182</v>
      </c>
      <c r="B1189" s="87" t="s">
        <v>420</v>
      </c>
      <c r="C1189" s="83" t="s">
        <v>2515</v>
      </c>
      <c r="D1189" s="72" t="s">
        <v>1930</v>
      </c>
      <c r="E1189" s="19" t="s">
        <v>2178</v>
      </c>
      <c r="F1189" s="19" t="s">
        <v>2449</v>
      </c>
      <c r="G1189" s="19" t="s">
        <v>2299</v>
      </c>
      <c r="H1189" s="72" t="s">
        <v>2160</v>
      </c>
      <c r="I1189" s="105">
        <v>1970000</v>
      </c>
      <c r="J1189" s="75">
        <v>1970000</v>
      </c>
      <c r="K1189" s="76">
        <v>39</v>
      </c>
      <c r="L1189" s="76" t="s">
        <v>2716</v>
      </c>
    </row>
    <row r="1190" spans="1:12" ht="75" customHeight="1" x14ac:dyDescent="0.3">
      <c r="A1190" s="70">
        <f t="shared" si="18"/>
        <v>1183</v>
      </c>
      <c r="B1190" s="87" t="s">
        <v>421</v>
      </c>
      <c r="C1190" s="72" t="s">
        <v>2516</v>
      </c>
      <c r="D1190" s="82" t="s">
        <v>1484</v>
      </c>
      <c r="E1190" s="19" t="s">
        <v>1616</v>
      </c>
      <c r="F1190" s="19" t="s">
        <v>1635</v>
      </c>
      <c r="G1190" s="85" t="s">
        <v>78</v>
      </c>
      <c r="H1190" s="72" t="s">
        <v>2508</v>
      </c>
      <c r="I1190" s="105">
        <v>1051979.75</v>
      </c>
      <c r="J1190" s="75">
        <v>1092695.1081717154</v>
      </c>
      <c r="K1190" s="76">
        <v>1</v>
      </c>
      <c r="L1190" s="76" t="s">
        <v>2716</v>
      </c>
    </row>
    <row r="1191" spans="1:12" ht="75" customHeight="1" x14ac:dyDescent="0.3">
      <c r="A1191" s="70">
        <f t="shared" si="18"/>
        <v>1184</v>
      </c>
      <c r="B1191" s="87" t="s">
        <v>421</v>
      </c>
      <c r="C1191" s="72" t="s">
        <v>2516</v>
      </c>
      <c r="D1191" s="82" t="s">
        <v>1484</v>
      </c>
      <c r="E1191" s="19" t="s">
        <v>1616</v>
      </c>
      <c r="F1191" s="19" t="s">
        <v>2505</v>
      </c>
      <c r="G1191" s="85" t="s">
        <v>78</v>
      </c>
      <c r="H1191" s="72" t="s">
        <v>2508</v>
      </c>
      <c r="I1191" s="105">
        <v>1132721.25</v>
      </c>
      <c r="J1191" s="75">
        <v>1175168.133131149</v>
      </c>
      <c r="K1191" s="76">
        <v>2</v>
      </c>
      <c r="L1191" s="76" t="s">
        <v>2716</v>
      </c>
    </row>
    <row r="1192" spans="1:12" ht="75" customHeight="1" x14ac:dyDescent="0.3">
      <c r="A1192" s="70">
        <f t="shared" si="18"/>
        <v>1185</v>
      </c>
      <c r="B1192" s="87" t="s">
        <v>421</v>
      </c>
      <c r="C1192" s="83" t="s">
        <v>2517</v>
      </c>
      <c r="D1192" s="72" t="s">
        <v>2126</v>
      </c>
      <c r="E1192" s="19" t="s">
        <v>2127</v>
      </c>
      <c r="F1192" s="19" t="s">
        <v>2135</v>
      </c>
      <c r="G1192" s="85" t="s">
        <v>2136</v>
      </c>
      <c r="H1192" s="19" t="s">
        <v>2188</v>
      </c>
      <c r="I1192" s="46">
        <v>1149722.8499999999</v>
      </c>
      <c r="J1192" s="75">
        <v>1149722.8499999999</v>
      </c>
      <c r="K1192" s="76">
        <v>3</v>
      </c>
      <c r="L1192" s="76" t="s">
        <v>2716</v>
      </c>
    </row>
    <row r="1193" spans="1:12" ht="75" customHeight="1" x14ac:dyDescent="0.3">
      <c r="A1193" s="70">
        <f t="shared" si="18"/>
        <v>1186</v>
      </c>
      <c r="B1193" s="87" t="s">
        <v>421</v>
      </c>
      <c r="C1193" s="83" t="s">
        <v>2517</v>
      </c>
      <c r="D1193" s="72" t="s">
        <v>2126</v>
      </c>
      <c r="E1193" s="19" t="s">
        <v>2127</v>
      </c>
      <c r="F1193" s="19" t="s">
        <v>2137</v>
      </c>
      <c r="G1193" s="85" t="s">
        <v>2138</v>
      </c>
      <c r="H1193" s="19" t="s">
        <v>2188</v>
      </c>
      <c r="I1193" s="46">
        <v>1201472.8499999999</v>
      </c>
      <c r="J1193" s="75">
        <v>1201472.8499999999</v>
      </c>
      <c r="K1193" s="76">
        <v>4</v>
      </c>
      <c r="L1193" s="76" t="s">
        <v>2716</v>
      </c>
    </row>
    <row r="1194" spans="1:12" ht="75" customHeight="1" x14ac:dyDescent="0.3">
      <c r="A1194" s="70">
        <f t="shared" si="18"/>
        <v>1187</v>
      </c>
      <c r="B1194" s="87" t="s">
        <v>421</v>
      </c>
      <c r="C1194" s="83" t="s">
        <v>2517</v>
      </c>
      <c r="D1194" s="72" t="s">
        <v>1930</v>
      </c>
      <c r="E1194" s="19" t="s">
        <v>2158</v>
      </c>
      <c r="F1194" s="19" t="s">
        <v>2229</v>
      </c>
      <c r="G1194" s="19" t="s">
        <v>2229</v>
      </c>
      <c r="H1194" s="72" t="s">
        <v>2192</v>
      </c>
      <c r="I1194" s="105">
        <v>1290000</v>
      </c>
      <c r="J1194" s="75">
        <v>1358058.3868638624</v>
      </c>
      <c r="K1194" s="76">
        <v>5</v>
      </c>
      <c r="L1194" s="76" t="s">
        <v>2716</v>
      </c>
    </row>
    <row r="1195" spans="1:12" ht="75" customHeight="1" x14ac:dyDescent="0.3">
      <c r="A1195" s="70">
        <f t="shared" si="18"/>
        <v>1188</v>
      </c>
      <c r="B1195" s="87" t="s">
        <v>421</v>
      </c>
      <c r="C1195" s="83" t="s">
        <v>2517</v>
      </c>
      <c r="D1195" s="72" t="s">
        <v>1930</v>
      </c>
      <c r="E1195" s="19" t="s">
        <v>2158</v>
      </c>
      <c r="F1195" s="19" t="s">
        <v>2297</v>
      </c>
      <c r="G1195" s="19" t="s">
        <v>2297</v>
      </c>
      <c r="H1195" s="72" t="s">
        <v>2160</v>
      </c>
      <c r="I1195" s="105">
        <v>1399000</v>
      </c>
      <c r="J1195" s="75">
        <v>1472809.0567616615</v>
      </c>
      <c r="K1195" s="76">
        <v>6</v>
      </c>
      <c r="L1195" s="76" t="s">
        <v>2716</v>
      </c>
    </row>
    <row r="1196" spans="1:12" ht="75" customHeight="1" x14ac:dyDescent="0.3">
      <c r="A1196" s="70">
        <f t="shared" si="18"/>
        <v>1189</v>
      </c>
      <c r="B1196" s="87" t="s">
        <v>421</v>
      </c>
      <c r="C1196" s="71" t="s">
        <v>2517</v>
      </c>
      <c r="D1196" s="72" t="s">
        <v>2146</v>
      </c>
      <c r="E1196" s="19" t="s">
        <v>1621</v>
      </c>
      <c r="F1196" s="19" t="s">
        <v>2268</v>
      </c>
      <c r="G1196" s="85" t="s">
        <v>1637</v>
      </c>
      <c r="H1196" s="87" t="s">
        <v>2149</v>
      </c>
      <c r="I1196" s="105">
        <v>1459463.85</v>
      </c>
      <c r="J1196" s="75">
        <v>1511945.1410834948</v>
      </c>
      <c r="K1196" s="76">
        <v>7</v>
      </c>
      <c r="L1196" s="76" t="s">
        <v>2716</v>
      </c>
    </row>
    <row r="1197" spans="1:12" ht="75" customHeight="1" x14ac:dyDescent="0.3">
      <c r="A1197" s="70">
        <f t="shared" si="18"/>
        <v>1190</v>
      </c>
      <c r="B1197" s="87" t="s">
        <v>421</v>
      </c>
      <c r="C1197" s="83" t="s">
        <v>2517</v>
      </c>
      <c r="D1197" s="72" t="s">
        <v>1930</v>
      </c>
      <c r="E1197" s="19" t="s">
        <v>2258</v>
      </c>
      <c r="F1197" s="19" t="s">
        <v>2506</v>
      </c>
      <c r="G1197" s="19" t="s">
        <v>2506</v>
      </c>
      <c r="H1197" s="72" t="s">
        <v>2159</v>
      </c>
      <c r="I1197" s="105">
        <v>1585000</v>
      </c>
      <c r="J1197" s="75">
        <v>1668622.1264955208</v>
      </c>
      <c r="K1197" s="76">
        <v>8</v>
      </c>
      <c r="L1197" s="76" t="s">
        <v>2716</v>
      </c>
    </row>
    <row r="1198" spans="1:12" ht="75" customHeight="1" x14ac:dyDescent="0.3">
      <c r="A1198" s="70">
        <f t="shared" si="18"/>
        <v>1191</v>
      </c>
      <c r="B1198" s="87" t="s">
        <v>421</v>
      </c>
      <c r="C1198" s="72" t="s">
        <v>2516</v>
      </c>
      <c r="D1198" s="72" t="s">
        <v>2217</v>
      </c>
      <c r="E1198" s="19" t="s">
        <v>2258</v>
      </c>
      <c r="F1198" s="19" t="s">
        <v>2259</v>
      </c>
      <c r="G1198" s="85" t="s">
        <v>2393</v>
      </c>
      <c r="H1198" s="72" t="s">
        <v>2220</v>
      </c>
      <c r="I1198" s="81">
        <v>1616440</v>
      </c>
      <c r="J1198" s="75">
        <v>1711196.5020346439</v>
      </c>
      <c r="K1198" s="76">
        <v>9</v>
      </c>
      <c r="L1198" s="76" t="s">
        <v>2716</v>
      </c>
    </row>
    <row r="1199" spans="1:12" ht="75" customHeight="1" x14ac:dyDescent="0.3">
      <c r="A1199" s="70">
        <f t="shared" si="18"/>
        <v>1192</v>
      </c>
      <c r="B1199" s="87" t="s">
        <v>421</v>
      </c>
      <c r="C1199" s="83" t="s">
        <v>2517</v>
      </c>
      <c r="D1199" s="72" t="s">
        <v>2126</v>
      </c>
      <c r="E1199" s="19" t="s">
        <v>2127</v>
      </c>
      <c r="F1199" s="19" t="s">
        <v>2135</v>
      </c>
      <c r="G1199" s="85" t="s">
        <v>2136</v>
      </c>
      <c r="H1199" s="19" t="s">
        <v>2130</v>
      </c>
      <c r="I1199" s="46">
        <v>1658012.4999999998</v>
      </c>
      <c r="J1199" s="75">
        <v>1658012.4999999995</v>
      </c>
      <c r="K1199" s="76">
        <v>10</v>
      </c>
      <c r="L1199" s="76" t="s">
        <v>2716</v>
      </c>
    </row>
    <row r="1200" spans="1:12" ht="75" customHeight="1" x14ac:dyDescent="0.3">
      <c r="A1200" s="70">
        <f t="shared" si="18"/>
        <v>1193</v>
      </c>
      <c r="B1200" s="87" t="s">
        <v>421</v>
      </c>
      <c r="C1200" s="83" t="s">
        <v>2517</v>
      </c>
      <c r="D1200" s="72" t="s">
        <v>2126</v>
      </c>
      <c r="E1200" s="19" t="s">
        <v>2127</v>
      </c>
      <c r="F1200" s="19" t="s">
        <v>2137</v>
      </c>
      <c r="G1200" s="85" t="s">
        <v>2138</v>
      </c>
      <c r="H1200" s="19" t="s">
        <v>2130</v>
      </c>
      <c r="I1200" s="46">
        <v>1736200.9999999998</v>
      </c>
      <c r="J1200" s="75">
        <v>1736200.9999999995</v>
      </c>
      <c r="K1200" s="76">
        <v>11</v>
      </c>
      <c r="L1200" s="76" t="s">
        <v>2716</v>
      </c>
    </row>
    <row r="1201" spans="1:12" ht="75" customHeight="1" x14ac:dyDescent="0.3">
      <c r="A1201" s="70">
        <f t="shared" si="18"/>
        <v>1194</v>
      </c>
      <c r="B1201" s="87" t="s">
        <v>421</v>
      </c>
      <c r="C1201" s="72" t="s">
        <v>2516</v>
      </c>
      <c r="D1201" s="72" t="s">
        <v>2217</v>
      </c>
      <c r="E1201" s="19" t="s">
        <v>2218</v>
      </c>
      <c r="F1201" s="19" t="s">
        <v>2275</v>
      </c>
      <c r="G1201" s="19" t="s">
        <v>2274</v>
      </c>
      <c r="H1201" s="72" t="s">
        <v>2220</v>
      </c>
      <c r="I1201" s="81">
        <v>1796759.9999999998</v>
      </c>
      <c r="J1201" s="75">
        <v>1974680.8237431189</v>
      </c>
      <c r="K1201" s="76">
        <v>12</v>
      </c>
      <c r="L1201" s="76" t="s">
        <v>2716</v>
      </c>
    </row>
    <row r="1202" spans="1:12" ht="75" customHeight="1" x14ac:dyDescent="0.3">
      <c r="A1202" s="70">
        <f t="shared" si="18"/>
        <v>1195</v>
      </c>
      <c r="B1202" s="87" t="s">
        <v>421</v>
      </c>
      <c r="C1202" s="83" t="s">
        <v>2517</v>
      </c>
      <c r="D1202" s="72" t="s">
        <v>2142</v>
      </c>
      <c r="E1202" s="19" t="s">
        <v>2143</v>
      </c>
      <c r="F1202" s="19" t="s">
        <v>2262</v>
      </c>
      <c r="G1202" s="85" t="s">
        <v>2263</v>
      </c>
      <c r="H1202" s="72" t="s">
        <v>2510</v>
      </c>
      <c r="I1202" s="46">
        <v>1797626.4300000002</v>
      </c>
      <c r="J1202" s="75">
        <v>1848829.2065603537</v>
      </c>
      <c r="K1202" s="76">
        <v>13</v>
      </c>
      <c r="L1202" s="76" t="s">
        <v>2716</v>
      </c>
    </row>
    <row r="1203" spans="1:12" ht="75" customHeight="1" x14ac:dyDescent="0.3">
      <c r="A1203" s="70">
        <f t="shared" si="18"/>
        <v>1196</v>
      </c>
      <c r="B1203" s="87" t="s">
        <v>421</v>
      </c>
      <c r="C1203" s="83" t="s">
        <v>2517</v>
      </c>
      <c r="D1203" s="72" t="s">
        <v>1930</v>
      </c>
      <c r="E1203" s="19" t="s">
        <v>2178</v>
      </c>
      <c r="F1203" s="19" t="s">
        <v>2282</v>
      </c>
      <c r="G1203" s="19" t="s">
        <v>2283</v>
      </c>
      <c r="H1203" s="72" t="s">
        <v>2169</v>
      </c>
      <c r="I1203" s="105">
        <v>1800000</v>
      </c>
      <c r="J1203" s="75">
        <v>1800000</v>
      </c>
      <c r="K1203" s="76">
        <v>14</v>
      </c>
      <c r="L1203" s="76" t="s">
        <v>2716</v>
      </c>
    </row>
    <row r="1204" spans="1:12" ht="75" customHeight="1" x14ac:dyDescent="0.3">
      <c r="A1204" s="70">
        <f t="shared" si="18"/>
        <v>1197</v>
      </c>
      <c r="B1204" s="87" t="s">
        <v>421</v>
      </c>
      <c r="C1204" s="83" t="s">
        <v>2517</v>
      </c>
      <c r="D1204" s="72" t="s">
        <v>1930</v>
      </c>
      <c r="E1204" s="19" t="s">
        <v>2178</v>
      </c>
      <c r="F1204" s="19" t="s">
        <v>2302</v>
      </c>
      <c r="G1204" s="19" t="s">
        <v>2303</v>
      </c>
      <c r="H1204" s="72" t="s">
        <v>2159</v>
      </c>
      <c r="I1204" s="105">
        <v>1800000</v>
      </c>
      <c r="J1204" s="75">
        <v>1800000</v>
      </c>
      <c r="K1204" s="76">
        <v>15</v>
      </c>
      <c r="L1204" s="76" t="s">
        <v>2716</v>
      </c>
    </row>
    <row r="1205" spans="1:12" ht="75" customHeight="1" x14ac:dyDescent="0.3">
      <c r="A1205" s="70">
        <f t="shared" si="18"/>
        <v>1198</v>
      </c>
      <c r="B1205" s="87" t="s">
        <v>421</v>
      </c>
      <c r="C1205" s="83" t="s">
        <v>2517</v>
      </c>
      <c r="D1205" s="72" t="s">
        <v>1627</v>
      </c>
      <c r="E1205" s="19" t="s">
        <v>1616</v>
      </c>
      <c r="F1205" s="19" t="s">
        <v>2436</v>
      </c>
      <c r="G1205" s="85" t="s">
        <v>2287</v>
      </c>
      <c r="H1205" s="72" t="s">
        <v>2176</v>
      </c>
      <c r="I1205" s="105">
        <v>1800975.19</v>
      </c>
      <c r="J1205" s="75">
        <v>1800975.19</v>
      </c>
      <c r="K1205" s="76">
        <v>16</v>
      </c>
      <c r="L1205" s="76" t="s">
        <v>2716</v>
      </c>
    </row>
    <row r="1206" spans="1:12" ht="75" customHeight="1" x14ac:dyDescent="0.3">
      <c r="A1206" s="70">
        <f t="shared" si="18"/>
        <v>1199</v>
      </c>
      <c r="B1206" s="87" t="s">
        <v>421</v>
      </c>
      <c r="C1206" s="83" t="s">
        <v>2517</v>
      </c>
      <c r="D1206" s="72" t="s">
        <v>1930</v>
      </c>
      <c r="E1206" s="19" t="s">
        <v>2178</v>
      </c>
      <c r="F1206" s="19" t="s">
        <v>2304</v>
      </c>
      <c r="G1206" s="19" t="s">
        <v>2305</v>
      </c>
      <c r="H1206" s="72" t="s">
        <v>2169</v>
      </c>
      <c r="I1206" s="105">
        <v>1805000</v>
      </c>
      <c r="J1206" s="75">
        <v>1805000</v>
      </c>
      <c r="K1206" s="76">
        <v>17</v>
      </c>
      <c r="L1206" s="76" t="s">
        <v>2716</v>
      </c>
    </row>
    <row r="1207" spans="1:12" ht="75" customHeight="1" x14ac:dyDescent="0.3">
      <c r="A1207" s="70">
        <f t="shared" si="18"/>
        <v>1200</v>
      </c>
      <c r="B1207" s="87" t="s">
        <v>421</v>
      </c>
      <c r="C1207" s="83" t="s">
        <v>2517</v>
      </c>
      <c r="D1207" s="72" t="s">
        <v>1930</v>
      </c>
      <c r="E1207" s="19" t="s">
        <v>2178</v>
      </c>
      <c r="F1207" s="19" t="s">
        <v>2445</v>
      </c>
      <c r="G1207" s="19" t="s">
        <v>2277</v>
      </c>
      <c r="H1207" s="72" t="s">
        <v>2192</v>
      </c>
      <c r="I1207" s="105">
        <v>1830000</v>
      </c>
      <c r="J1207" s="75">
        <v>1829999.9999999998</v>
      </c>
      <c r="K1207" s="76">
        <v>18</v>
      </c>
      <c r="L1207" s="76" t="s">
        <v>2716</v>
      </c>
    </row>
    <row r="1208" spans="1:12" ht="75" customHeight="1" x14ac:dyDescent="0.3">
      <c r="A1208" s="70">
        <f t="shared" si="18"/>
        <v>1201</v>
      </c>
      <c r="B1208" s="87" t="s">
        <v>421</v>
      </c>
      <c r="C1208" s="83" t="s">
        <v>2517</v>
      </c>
      <c r="D1208" s="72" t="s">
        <v>1930</v>
      </c>
      <c r="E1208" s="19" t="s">
        <v>2178</v>
      </c>
      <c r="F1208" s="19" t="s">
        <v>2403</v>
      </c>
      <c r="G1208" s="19" t="s">
        <v>2404</v>
      </c>
      <c r="H1208" s="72" t="s">
        <v>2160</v>
      </c>
      <c r="I1208" s="105">
        <v>1830000</v>
      </c>
      <c r="J1208" s="75">
        <v>1829999.9999999998</v>
      </c>
      <c r="K1208" s="76">
        <v>19</v>
      </c>
      <c r="L1208" s="76" t="s">
        <v>2716</v>
      </c>
    </row>
    <row r="1209" spans="1:12" ht="75" customHeight="1" x14ac:dyDescent="0.3">
      <c r="A1209" s="70">
        <f t="shared" si="18"/>
        <v>1202</v>
      </c>
      <c r="B1209" s="87" t="s">
        <v>421</v>
      </c>
      <c r="C1209" s="83" t="s">
        <v>2517</v>
      </c>
      <c r="D1209" s="72" t="s">
        <v>1930</v>
      </c>
      <c r="E1209" s="19" t="s">
        <v>2178</v>
      </c>
      <c r="F1209" s="19" t="s">
        <v>2291</v>
      </c>
      <c r="G1209" s="19" t="s">
        <v>2279</v>
      </c>
      <c r="H1209" s="72" t="s">
        <v>2192</v>
      </c>
      <c r="I1209" s="105">
        <v>1830000</v>
      </c>
      <c r="J1209" s="75">
        <v>1829999.9999999998</v>
      </c>
      <c r="K1209" s="76">
        <v>20</v>
      </c>
      <c r="L1209" s="76" t="s">
        <v>2716</v>
      </c>
    </row>
    <row r="1210" spans="1:12" ht="75" customHeight="1" x14ac:dyDescent="0.3">
      <c r="A1210" s="70">
        <f t="shared" si="18"/>
        <v>1203</v>
      </c>
      <c r="B1210" s="87" t="s">
        <v>421</v>
      </c>
      <c r="C1210" s="83" t="s">
        <v>2517</v>
      </c>
      <c r="D1210" s="72" t="s">
        <v>2177</v>
      </c>
      <c r="E1210" s="19" t="s">
        <v>2178</v>
      </c>
      <c r="F1210" s="19" t="s">
        <v>2290</v>
      </c>
      <c r="G1210" s="85" t="s">
        <v>2274</v>
      </c>
      <c r="H1210" s="72" t="s">
        <v>2511</v>
      </c>
      <c r="I1210" s="105">
        <v>1834246.67</v>
      </c>
      <c r="J1210" s="75">
        <v>1879717.6874822662</v>
      </c>
      <c r="K1210" s="76">
        <v>21</v>
      </c>
      <c r="L1210" s="76" t="s">
        <v>2716</v>
      </c>
    </row>
    <row r="1211" spans="1:12" ht="75" customHeight="1" x14ac:dyDescent="0.3">
      <c r="A1211" s="70">
        <f t="shared" si="18"/>
        <v>1204</v>
      </c>
      <c r="B1211" s="87" t="s">
        <v>421</v>
      </c>
      <c r="C1211" s="83" t="s">
        <v>2517</v>
      </c>
      <c r="D1211" s="72" t="s">
        <v>2142</v>
      </c>
      <c r="E1211" s="19" t="s">
        <v>2143</v>
      </c>
      <c r="F1211" s="19" t="s">
        <v>2264</v>
      </c>
      <c r="G1211" s="85" t="s">
        <v>2265</v>
      </c>
      <c r="H1211" s="72" t="s">
        <v>2510</v>
      </c>
      <c r="I1211" s="46">
        <v>1842788.01</v>
      </c>
      <c r="J1211" s="75">
        <v>1895887.4873583715</v>
      </c>
      <c r="K1211" s="76">
        <v>22</v>
      </c>
      <c r="L1211" s="76" t="s">
        <v>2716</v>
      </c>
    </row>
    <row r="1212" spans="1:12" ht="75" customHeight="1" x14ac:dyDescent="0.3">
      <c r="A1212" s="70">
        <f t="shared" si="18"/>
        <v>1205</v>
      </c>
      <c r="B1212" s="87" t="s">
        <v>421</v>
      </c>
      <c r="C1212" s="83" t="s">
        <v>2517</v>
      </c>
      <c r="D1212" s="72" t="s">
        <v>1930</v>
      </c>
      <c r="E1212" s="19" t="s">
        <v>2178</v>
      </c>
      <c r="F1212" s="19" t="s">
        <v>2306</v>
      </c>
      <c r="G1212" s="19" t="s">
        <v>2307</v>
      </c>
      <c r="H1212" s="72" t="s">
        <v>2159</v>
      </c>
      <c r="I1212" s="105">
        <v>1850000</v>
      </c>
      <c r="J1212" s="75">
        <v>1850000</v>
      </c>
      <c r="K1212" s="76">
        <v>23</v>
      </c>
      <c r="L1212" s="76" t="s">
        <v>2716</v>
      </c>
    </row>
    <row r="1213" spans="1:12" ht="75" customHeight="1" x14ac:dyDescent="0.3">
      <c r="A1213" s="70">
        <f t="shared" si="18"/>
        <v>1206</v>
      </c>
      <c r="B1213" s="87" t="s">
        <v>421</v>
      </c>
      <c r="C1213" s="83" t="s">
        <v>2517</v>
      </c>
      <c r="D1213" s="72" t="s">
        <v>1930</v>
      </c>
      <c r="E1213" s="19" t="s">
        <v>2178</v>
      </c>
      <c r="F1213" s="19" t="s">
        <v>2280</v>
      </c>
      <c r="G1213" s="19" t="s">
        <v>2281</v>
      </c>
      <c r="H1213" s="72" t="s">
        <v>2169</v>
      </c>
      <c r="I1213" s="105">
        <v>1850000</v>
      </c>
      <c r="J1213" s="75">
        <v>1850000</v>
      </c>
      <c r="K1213" s="76">
        <v>24</v>
      </c>
      <c r="L1213" s="76" t="s">
        <v>2716</v>
      </c>
    </row>
    <row r="1214" spans="1:12" ht="75" customHeight="1" x14ac:dyDescent="0.3">
      <c r="A1214" s="70">
        <f t="shared" si="18"/>
        <v>1207</v>
      </c>
      <c r="B1214" s="87" t="s">
        <v>421</v>
      </c>
      <c r="C1214" s="83" t="s">
        <v>2517</v>
      </c>
      <c r="D1214" s="72" t="s">
        <v>1930</v>
      </c>
      <c r="E1214" s="19" t="s">
        <v>2178</v>
      </c>
      <c r="F1214" s="19" t="s">
        <v>2295</v>
      </c>
      <c r="G1214" s="19" t="s">
        <v>2296</v>
      </c>
      <c r="H1214" s="72" t="s">
        <v>2160</v>
      </c>
      <c r="I1214" s="105">
        <v>1850000</v>
      </c>
      <c r="J1214" s="75">
        <v>1850000</v>
      </c>
      <c r="K1214" s="76">
        <v>25</v>
      </c>
      <c r="L1214" s="76" t="s">
        <v>2716</v>
      </c>
    </row>
    <row r="1215" spans="1:12" ht="75" customHeight="1" x14ac:dyDescent="0.3">
      <c r="A1215" s="70">
        <f t="shared" si="18"/>
        <v>1208</v>
      </c>
      <c r="B1215" s="87" t="s">
        <v>421</v>
      </c>
      <c r="C1215" s="83" t="s">
        <v>2517</v>
      </c>
      <c r="D1215" s="72" t="s">
        <v>2142</v>
      </c>
      <c r="E1215" s="19" t="s">
        <v>2143</v>
      </c>
      <c r="F1215" s="19" t="s">
        <v>2266</v>
      </c>
      <c r="G1215" s="85" t="s">
        <v>2267</v>
      </c>
      <c r="H1215" s="72" t="s">
        <v>2510</v>
      </c>
      <c r="I1215" s="46">
        <v>1858003.4</v>
      </c>
      <c r="J1215" s="75">
        <v>1910398.4597667796</v>
      </c>
      <c r="K1215" s="76">
        <v>26</v>
      </c>
      <c r="L1215" s="76" t="s">
        <v>2716</v>
      </c>
    </row>
    <row r="1216" spans="1:12" ht="75" customHeight="1" x14ac:dyDescent="0.3">
      <c r="A1216" s="70">
        <f t="shared" si="18"/>
        <v>1209</v>
      </c>
      <c r="B1216" s="87" t="s">
        <v>421</v>
      </c>
      <c r="C1216" s="72" t="s">
        <v>2516</v>
      </c>
      <c r="D1216" s="72" t="s">
        <v>2217</v>
      </c>
      <c r="E1216" s="19" t="s">
        <v>2218</v>
      </c>
      <c r="F1216" s="19" t="s">
        <v>2278</v>
      </c>
      <c r="G1216" s="19" t="s">
        <v>2279</v>
      </c>
      <c r="H1216" s="72" t="s">
        <v>2220</v>
      </c>
      <c r="I1216" s="81">
        <v>1861159.9999999998</v>
      </c>
      <c r="J1216" s="75">
        <v>2045457.9141998615</v>
      </c>
      <c r="K1216" s="76">
        <v>27</v>
      </c>
      <c r="L1216" s="76" t="s">
        <v>2716</v>
      </c>
    </row>
    <row r="1217" spans="1:12" ht="75" customHeight="1" x14ac:dyDescent="0.3">
      <c r="A1217" s="70">
        <f t="shared" si="18"/>
        <v>1210</v>
      </c>
      <c r="B1217" s="87" t="s">
        <v>421</v>
      </c>
      <c r="C1217" s="83" t="s">
        <v>2517</v>
      </c>
      <c r="D1217" s="72" t="s">
        <v>2142</v>
      </c>
      <c r="E1217" s="19" t="s">
        <v>2143</v>
      </c>
      <c r="F1217" s="19" t="s">
        <v>2269</v>
      </c>
      <c r="G1217" s="85" t="s">
        <v>2270</v>
      </c>
      <c r="H1217" s="72" t="s">
        <v>2510</v>
      </c>
      <c r="I1217" s="46">
        <v>1899482.27</v>
      </c>
      <c r="J1217" s="75">
        <v>1953586.2621465567</v>
      </c>
      <c r="K1217" s="76">
        <v>28</v>
      </c>
      <c r="L1217" s="76" t="s">
        <v>2716</v>
      </c>
    </row>
    <row r="1218" spans="1:12" ht="75" customHeight="1" x14ac:dyDescent="0.3">
      <c r="A1218" s="70">
        <f t="shared" si="18"/>
        <v>1211</v>
      </c>
      <c r="B1218" s="87" t="s">
        <v>421</v>
      </c>
      <c r="C1218" s="83" t="s">
        <v>2517</v>
      </c>
      <c r="D1218" s="72" t="s">
        <v>1930</v>
      </c>
      <c r="E1218" s="19" t="s">
        <v>2178</v>
      </c>
      <c r="F1218" s="19" t="s">
        <v>2446</v>
      </c>
      <c r="G1218" s="19" t="s">
        <v>2285</v>
      </c>
      <c r="H1218" s="72" t="s">
        <v>2160</v>
      </c>
      <c r="I1218" s="105">
        <v>1900000</v>
      </c>
      <c r="J1218" s="75">
        <v>1900000.0000000002</v>
      </c>
      <c r="K1218" s="76">
        <v>29</v>
      </c>
      <c r="L1218" s="76" t="s">
        <v>2716</v>
      </c>
    </row>
    <row r="1219" spans="1:12" ht="75" customHeight="1" x14ac:dyDescent="0.3">
      <c r="A1219" s="70">
        <f t="shared" si="18"/>
        <v>1212</v>
      </c>
      <c r="B1219" s="87" t="s">
        <v>421</v>
      </c>
      <c r="C1219" s="83" t="s">
        <v>2517</v>
      </c>
      <c r="D1219" s="72" t="s">
        <v>1930</v>
      </c>
      <c r="E1219" s="19" t="s">
        <v>2178</v>
      </c>
      <c r="F1219" s="19" t="s">
        <v>2447</v>
      </c>
      <c r="G1219" s="19" t="s">
        <v>2289</v>
      </c>
      <c r="H1219" s="72" t="s">
        <v>2169</v>
      </c>
      <c r="I1219" s="105">
        <v>1902000</v>
      </c>
      <c r="J1219" s="75">
        <v>1901999.9999999998</v>
      </c>
      <c r="K1219" s="76">
        <v>30</v>
      </c>
      <c r="L1219" s="76" t="s">
        <v>2716</v>
      </c>
    </row>
    <row r="1220" spans="1:12" ht="75" customHeight="1" x14ac:dyDescent="0.3">
      <c r="A1220" s="70">
        <f t="shared" si="18"/>
        <v>1213</v>
      </c>
      <c r="B1220" s="87" t="s">
        <v>421</v>
      </c>
      <c r="C1220" s="83" t="s">
        <v>2517</v>
      </c>
      <c r="D1220" s="72" t="s">
        <v>2142</v>
      </c>
      <c r="E1220" s="19" t="s">
        <v>2143</v>
      </c>
      <c r="F1220" s="19" t="s">
        <v>2271</v>
      </c>
      <c r="G1220" s="85" t="s">
        <v>2272</v>
      </c>
      <c r="H1220" s="72" t="s">
        <v>2510</v>
      </c>
      <c r="I1220" s="46">
        <v>1928459.3399999999</v>
      </c>
      <c r="J1220" s="75">
        <v>1984027.4153864193</v>
      </c>
      <c r="K1220" s="76">
        <v>31</v>
      </c>
      <c r="L1220" s="76" t="s">
        <v>2716</v>
      </c>
    </row>
    <row r="1221" spans="1:12" ht="75" customHeight="1" x14ac:dyDescent="0.3">
      <c r="A1221" s="70">
        <f t="shared" si="18"/>
        <v>1214</v>
      </c>
      <c r="B1221" s="87" t="s">
        <v>421</v>
      </c>
      <c r="C1221" s="83" t="s">
        <v>2517</v>
      </c>
      <c r="D1221" s="72" t="s">
        <v>1930</v>
      </c>
      <c r="E1221" s="19" t="s">
        <v>2178</v>
      </c>
      <c r="F1221" s="19" t="s">
        <v>2293</v>
      </c>
      <c r="G1221" s="19" t="s">
        <v>2294</v>
      </c>
      <c r="H1221" s="72" t="s">
        <v>2159</v>
      </c>
      <c r="I1221" s="105">
        <v>1930000</v>
      </c>
      <c r="J1221" s="75">
        <v>1929999.9999999998</v>
      </c>
      <c r="K1221" s="76">
        <v>32</v>
      </c>
      <c r="L1221" s="76" t="s">
        <v>2716</v>
      </c>
    </row>
    <row r="1222" spans="1:12" ht="75" customHeight="1" x14ac:dyDescent="0.3">
      <c r="A1222" s="70">
        <f t="shared" si="18"/>
        <v>1215</v>
      </c>
      <c r="B1222" s="87" t="s">
        <v>421</v>
      </c>
      <c r="C1222" s="83" t="s">
        <v>2517</v>
      </c>
      <c r="D1222" s="106" t="s">
        <v>1576</v>
      </c>
      <c r="E1222" s="19" t="s">
        <v>2252</v>
      </c>
      <c r="F1222" s="19" t="s">
        <v>2451</v>
      </c>
      <c r="G1222" s="19" t="s">
        <v>2451</v>
      </c>
      <c r="H1222" s="72" t="s">
        <v>2213</v>
      </c>
      <c r="I1222" s="105">
        <f>(1016055+645150+25000+2500)*1.15</f>
        <v>1942010.7499999998</v>
      </c>
      <c r="J1222" s="75">
        <v>2224908.8696656539</v>
      </c>
      <c r="K1222" s="76">
        <v>33</v>
      </c>
      <c r="L1222" s="76" t="s">
        <v>2716</v>
      </c>
    </row>
    <row r="1223" spans="1:12" ht="75" customHeight="1" x14ac:dyDescent="0.3">
      <c r="A1223" s="70">
        <f t="shared" si="18"/>
        <v>1216</v>
      </c>
      <c r="B1223" s="87" t="s">
        <v>421</v>
      </c>
      <c r="C1223" s="83" t="s">
        <v>2517</v>
      </c>
      <c r="D1223" s="72" t="s">
        <v>1930</v>
      </c>
      <c r="E1223" s="19" t="s">
        <v>2178</v>
      </c>
      <c r="F1223" s="19" t="s">
        <v>2448</v>
      </c>
      <c r="G1223" s="19" t="s">
        <v>2292</v>
      </c>
      <c r="H1223" s="72" t="s">
        <v>2192</v>
      </c>
      <c r="I1223" s="105">
        <v>1960000</v>
      </c>
      <c r="J1223" s="75">
        <v>1959999.9999999995</v>
      </c>
      <c r="K1223" s="76">
        <v>34</v>
      </c>
      <c r="L1223" s="76" t="s">
        <v>2716</v>
      </c>
    </row>
    <row r="1224" spans="1:12" ht="75" customHeight="1" x14ac:dyDescent="0.3">
      <c r="A1224" s="70">
        <f t="shared" si="18"/>
        <v>1217</v>
      </c>
      <c r="B1224" s="87" t="s">
        <v>421</v>
      </c>
      <c r="C1224" s="83" t="s">
        <v>2517</v>
      </c>
      <c r="D1224" s="72" t="s">
        <v>1930</v>
      </c>
      <c r="E1224" s="19" t="s">
        <v>2178</v>
      </c>
      <c r="F1224" s="19" t="s">
        <v>2308</v>
      </c>
      <c r="G1224" s="19" t="s">
        <v>2309</v>
      </c>
      <c r="H1224" s="72" t="s">
        <v>2160</v>
      </c>
      <c r="I1224" s="105">
        <v>1970000</v>
      </c>
      <c r="J1224" s="75">
        <v>1970000</v>
      </c>
      <c r="K1224" s="76">
        <v>35</v>
      </c>
      <c r="L1224" s="76" t="s">
        <v>2716</v>
      </c>
    </row>
    <row r="1225" spans="1:12" ht="75" customHeight="1" x14ac:dyDescent="0.3">
      <c r="A1225" s="70">
        <f t="shared" ref="A1225:A1288" si="19">ROW(A1218)</f>
        <v>1218</v>
      </c>
      <c r="B1225" s="87" t="s">
        <v>421</v>
      </c>
      <c r="C1225" s="83" t="s">
        <v>2517</v>
      </c>
      <c r="D1225" s="72" t="s">
        <v>1930</v>
      </c>
      <c r="E1225" s="19" t="s">
        <v>2178</v>
      </c>
      <c r="F1225" s="19" t="s">
        <v>2310</v>
      </c>
      <c r="G1225" s="19" t="s">
        <v>2311</v>
      </c>
      <c r="H1225" s="72" t="s">
        <v>2160</v>
      </c>
      <c r="I1225" s="105">
        <v>2000000</v>
      </c>
      <c r="J1225" s="75">
        <v>2000000</v>
      </c>
      <c r="K1225" s="76">
        <v>36</v>
      </c>
      <c r="L1225" s="76" t="s">
        <v>2716</v>
      </c>
    </row>
    <row r="1226" spans="1:12" ht="75" customHeight="1" x14ac:dyDescent="0.3">
      <c r="A1226" s="70">
        <f t="shared" si="19"/>
        <v>1219</v>
      </c>
      <c r="B1226" s="87" t="s">
        <v>421</v>
      </c>
      <c r="C1226" s="83" t="s">
        <v>2517</v>
      </c>
      <c r="D1226" s="72" t="s">
        <v>1930</v>
      </c>
      <c r="E1226" s="19" t="s">
        <v>2178</v>
      </c>
      <c r="F1226" s="19" t="s">
        <v>2449</v>
      </c>
      <c r="G1226" s="19" t="s">
        <v>2299</v>
      </c>
      <c r="H1226" s="72" t="s">
        <v>2159</v>
      </c>
      <c r="I1226" s="105">
        <v>2050000</v>
      </c>
      <c r="J1226" s="75">
        <v>2050000</v>
      </c>
      <c r="K1226" s="76">
        <v>37</v>
      </c>
      <c r="L1226" s="76" t="s">
        <v>2716</v>
      </c>
    </row>
    <row r="1227" spans="1:12" ht="75" customHeight="1" x14ac:dyDescent="0.3">
      <c r="A1227" s="70">
        <f t="shared" si="19"/>
        <v>1220</v>
      </c>
      <c r="B1227" s="87" t="s">
        <v>422</v>
      </c>
      <c r="C1227" s="83" t="s">
        <v>2518</v>
      </c>
      <c r="D1227" s="72" t="s">
        <v>2126</v>
      </c>
      <c r="E1227" s="19" t="s">
        <v>2127</v>
      </c>
      <c r="F1227" s="19" t="s">
        <v>2133</v>
      </c>
      <c r="G1227" s="85" t="s">
        <v>2134</v>
      </c>
      <c r="H1227" s="19" t="s">
        <v>2187</v>
      </c>
      <c r="I1227" s="46">
        <v>758810.24999999988</v>
      </c>
      <c r="J1227" s="75">
        <v>758810.24999999977</v>
      </c>
      <c r="K1227" s="76">
        <v>1</v>
      </c>
      <c r="L1227" s="76" t="s">
        <v>2716</v>
      </c>
    </row>
    <row r="1228" spans="1:12" ht="75" customHeight="1" x14ac:dyDescent="0.3">
      <c r="A1228" s="70">
        <f t="shared" si="19"/>
        <v>1221</v>
      </c>
      <c r="B1228" s="87" t="s">
        <v>422</v>
      </c>
      <c r="C1228" s="83" t="s">
        <v>2518</v>
      </c>
      <c r="D1228" s="72" t="s">
        <v>2126</v>
      </c>
      <c r="E1228" s="19" t="s">
        <v>2127</v>
      </c>
      <c r="F1228" s="19" t="s">
        <v>2133</v>
      </c>
      <c r="G1228" s="85" t="s">
        <v>2134</v>
      </c>
      <c r="H1228" s="19" t="s">
        <v>2189</v>
      </c>
      <c r="I1228" s="46">
        <v>843508.32499999995</v>
      </c>
      <c r="J1228" s="75">
        <v>843508.32499999995</v>
      </c>
      <c r="K1228" s="76">
        <v>2</v>
      </c>
      <c r="L1228" s="76" t="s">
        <v>2716</v>
      </c>
    </row>
    <row r="1229" spans="1:12" ht="75" customHeight="1" x14ac:dyDescent="0.3">
      <c r="A1229" s="70">
        <f t="shared" si="19"/>
        <v>1222</v>
      </c>
      <c r="B1229" s="87" t="s">
        <v>422</v>
      </c>
      <c r="C1229" s="83" t="s">
        <v>2518</v>
      </c>
      <c r="D1229" s="72" t="s">
        <v>2126</v>
      </c>
      <c r="E1229" s="19" t="s">
        <v>2127</v>
      </c>
      <c r="F1229" s="19" t="s">
        <v>2133</v>
      </c>
      <c r="G1229" s="85" t="s">
        <v>2134</v>
      </c>
      <c r="H1229" s="19" t="s">
        <v>2131</v>
      </c>
      <c r="I1229" s="46">
        <v>857669.99999999988</v>
      </c>
      <c r="J1229" s="75">
        <v>857669.99999999977</v>
      </c>
      <c r="K1229" s="76">
        <v>3</v>
      </c>
      <c r="L1229" s="76" t="s">
        <v>2716</v>
      </c>
    </row>
    <row r="1230" spans="1:12" ht="75" customHeight="1" x14ac:dyDescent="0.3">
      <c r="A1230" s="70">
        <f t="shared" si="19"/>
        <v>1223</v>
      </c>
      <c r="B1230" s="87" t="s">
        <v>422</v>
      </c>
      <c r="C1230" s="83" t="s">
        <v>2518</v>
      </c>
      <c r="D1230" s="72" t="s">
        <v>2142</v>
      </c>
      <c r="E1230" s="19" t="s">
        <v>2143</v>
      </c>
      <c r="F1230" s="19" t="s">
        <v>2519</v>
      </c>
      <c r="G1230" s="85" t="s">
        <v>2520</v>
      </c>
      <c r="H1230" s="72" t="s">
        <v>2166</v>
      </c>
      <c r="I1230" s="46">
        <v>859211.98</v>
      </c>
      <c r="J1230" s="75">
        <v>884620.41505963483</v>
      </c>
      <c r="K1230" s="76">
        <v>4</v>
      </c>
      <c r="L1230" s="76" t="s">
        <v>2716</v>
      </c>
    </row>
    <row r="1231" spans="1:12" ht="75" customHeight="1" x14ac:dyDescent="0.3">
      <c r="A1231" s="70">
        <f t="shared" si="19"/>
        <v>1224</v>
      </c>
      <c r="B1231" s="87" t="s">
        <v>422</v>
      </c>
      <c r="C1231" s="83" t="s">
        <v>2518</v>
      </c>
      <c r="D1231" s="72" t="s">
        <v>2126</v>
      </c>
      <c r="E1231" s="19" t="s">
        <v>2127</v>
      </c>
      <c r="F1231" s="19" t="s">
        <v>2133</v>
      </c>
      <c r="G1231" s="85" t="s">
        <v>2134</v>
      </c>
      <c r="H1231" s="19" t="s">
        <v>2132</v>
      </c>
      <c r="I1231" s="46">
        <v>869908.87499999988</v>
      </c>
      <c r="J1231" s="75">
        <v>869908.87499999977</v>
      </c>
      <c r="K1231" s="76">
        <v>5</v>
      </c>
      <c r="L1231" s="76" t="s">
        <v>2716</v>
      </c>
    </row>
    <row r="1232" spans="1:12" ht="75" customHeight="1" x14ac:dyDescent="0.3">
      <c r="A1232" s="70">
        <f t="shared" si="19"/>
        <v>1225</v>
      </c>
      <c r="B1232" s="87" t="s">
        <v>422</v>
      </c>
      <c r="C1232" s="83" t="s">
        <v>2518</v>
      </c>
      <c r="D1232" s="72" t="s">
        <v>2142</v>
      </c>
      <c r="E1232" s="19" t="s">
        <v>2143</v>
      </c>
      <c r="F1232" s="19" t="s">
        <v>2521</v>
      </c>
      <c r="G1232" s="85" t="s">
        <v>2522</v>
      </c>
      <c r="H1232" s="72" t="s">
        <v>2166</v>
      </c>
      <c r="I1232" s="46">
        <v>887887.78</v>
      </c>
      <c r="J1232" s="75">
        <v>914438.28176925518</v>
      </c>
      <c r="K1232" s="76">
        <v>6</v>
      </c>
      <c r="L1232" s="76" t="s">
        <v>2716</v>
      </c>
    </row>
    <row r="1233" spans="1:12" ht="75" customHeight="1" x14ac:dyDescent="0.3">
      <c r="A1233" s="70">
        <f t="shared" si="19"/>
        <v>1226</v>
      </c>
      <c r="B1233" s="87" t="s">
        <v>422</v>
      </c>
      <c r="C1233" s="83" t="s">
        <v>2518</v>
      </c>
      <c r="D1233" s="72" t="s">
        <v>1930</v>
      </c>
      <c r="E1233" s="19" t="s">
        <v>2158</v>
      </c>
      <c r="F1233" s="19" t="s">
        <v>2229</v>
      </c>
      <c r="G1233" s="19" t="s">
        <v>2229</v>
      </c>
      <c r="H1233" s="72" t="s">
        <v>2169</v>
      </c>
      <c r="I1233" s="105">
        <v>890000</v>
      </c>
      <c r="J1233" s="75">
        <v>936955.01109212206</v>
      </c>
      <c r="K1233" s="76">
        <v>7</v>
      </c>
      <c r="L1233" s="76" t="s">
        <v>2716</v>
      </c>
    </row>
    <row r="1234" spans="1:12" ht="75" customHeight="1" x14ac:dyDescent="0.3">
      <c r="A1234" s="70">
        <f t="shared" si="19"/>
        <v>1227</v>
      </c>
      <c r="B1234" s="87" t="s">
        <v>422</v>
      </c>
      <c r="C1234" s="83" t="s">
        <v>2518</v>
      </c>
      <c r="D1234" s="72" t="s">
        <v>1930</v>
      </c>
      <c r="E1234" s="19" t="s">
        <v>2178</v>
      </c>
      <c r="F1234" s="19" t="s">
        <v>2221</v>
      </c>
      <c r="G1234" s="19" t="s">
        <v>2180</v>
      </c>
      <c r="H1234" s="72" t="s">
        <v>2159</v>
      </c>
      <c r="I1234" s="105">
        <v>900000</v>
      </c>
      <c r="J1234" s="75">
        <v>900000</v>
      </c>
      <c r="K1234" s="76">
        <v>8</v>
      </c>
      <c r="L1234" s="76" t="s">
        <v>2716</v>
      </c>
    </row>
    <row r="1235" spans="1:12" ht="75" customHeight="1" x14ac:dyDescent="0.3">
      <c r="A1235" s="70">
        <f t="shared" si="19"/>
        <v>1228</v>
      </c>
      <c r="B1235" s="87" t="s">
        <v>422</v>
      </c>
      <c r="C1235" s="72" t="s">
        <v>2523</v>
      </c>
      <c r="D1235" s="82" t="s">
        <v>1484</v>
      </c>
      <c r="E1235" s="19" t="s">
        <v>1616</v>
      </c>
      <c r="F1235" s="19" t="s">
        <v>2231</v>
      </c>
      <c r="G1235" s="85" t="s">
        <v>78</v>
      </c>
      <c r="H1235" s="72" t="s">
        <v>2163</v>
      </c>
      <c r="I1235" s="105">
        <v>922614.75499999989</v>
      </c>
      <c r="J1235" s="75">
        <v>952691.94045688375</v>
      </c>
      <c r="K1235" s="76">
        <v>9</v>
      </c>
      <c r="L1235" s="76" t="s">
        <v>2716</v>
      </c>
    </row>
    <row r="1236" spans="1:12" ht="75" customHeight="1" x14ac:dyDescent="0.3">
      <c r="A1236" s="70">
        <f t="shared" si="19"/>
        <v>1229</v>
      </c>
      <c r="B1236" s="87" t="s">
        <v>422</v>
      </c>
      <c r="C1236" s="83" t="s">
        <v>2518</v>
      </c>
      <c r="D1236" s="72" t="s">
        <v>2126</v>
      </c>
      <c r="E1236" s="19" t="s">
        <v>2127</v>
      </c>
      <c r="F1236" s="19" t="s">
        <v>2133</v>
      </c>
      <c r="G1236" s="85" t="s">
        <v>2134</v>
      </c>
      <c r="H1236" s="19" t="s">
        <v>2188</v>
      </c>
      <c r="I1236" s="46">
        <v>967345.49999999988</v>
      </c>
      <c r="J1236" s="75">
        <v>967345.49999999977</v>
      </c>
      <c r="K1236" s="76">
        <v>10</v>
      </c>
      <c r="L1236" s="76" t="s">
        <v>2716</v>
      </c>
    </row>
    <row r="1237" spans="1:12" ht="75" customHeight="1" x14ac:dyDescent="0.3">
      <c r="A1237" s="70">
        <f t="shared" si="19"/>
        <v>1230</v>
      </c>
      <c r="B1237" s="87" t="s">
        <v>422</v>
      </c>
      <c r="C1237" s="83" t="s">
        <v>2518</v>
      </c>
      <c r="D1237" s="72" t="s">
        <v>1930</v>
      </c>
      <c r="E1237" s="19" t="s">
        <v>2158</v>
      </c>
      <c r="F1237" s="19" t="s">
        <v>2297</v>
      </c>
      <c r="G1237" s="19" t="s">
        <v>2297</v>
      </c>
      <c r="H1237" s="72" t="s">
        <v>2159</v>
      </c>
      <c r="I1237" s="105">
        <v>990445</v>
      </c>
      <c r="J1237" s="75">
        <v>1042699.3325406031</v>
      </c>
      <c r="K1237" s="76">
        <v>11</v>
      </c>
      <c r="L1237" s="76" t="s">
        <v>2716</v>
      </c>
    </row>
    <row r="1238" spans="1:12" ht="75" customHeight="1" x14ac:dyDescent="0.3">
      <c r="A1238" s="70">
        <f t="shared" si="19"/>
        <v>1231</v>
      </c>
      <c r="B1238" s="87" t="s">
        <v>422</v>
      </c>
      <c r="C1238" s="71" t="s">
        <v>2518</v>
      </c>
      <c r="D1238" s="72" t="s">
        <v>2146</v>
      </c>
      <c r="E1238" s="19" t="s">
        <v>1621</v>
      </c>
      <c r="F1238" s="19" t="s">
        <v>1625</v>
      </c>
      <c r="G1238" s="85" t="s">
        <v>1626</v>
      </c>
      <c r="H1238" s="87" t="s">
        <v>2149</v>
      </c>
      <c r="I1238" s="105">
        <v>1032593.05</v>
      </c>
      <c r="J1238" s="75">
        <v>1075587.2077667122</v>
      </c>
      <c r="K1238" s="76">
        <v>12</v>
      </c>
      <c r="L1238" s="76" t="s">
        <v>2716</v>
      </c>
    </row>
    <row r="1239" spans="1:12" ht="75" customHeight="1" x14ac:dyDescent="0.3">
      <c r="A1239" s="70">
        <f t="shared" si="19"/>
        <v>1232</v>
      </c>
      <c r="B1239" s="87" t="s">
        <v>422</v>
      </c>
      <c r="C1239" s="83" t="s">
        <v>2518</v>
      </c>
      <c r="D1239" s="72" t="s">
        <v>2177</v>
      </c>
      <c r="E1239" s="19" t="s">
        <v>2178</v>
      </c>
      <c r="F1239" s="19" t="s">
        <v>2179</v>
      </c>
      <c r="G1239" s="85" t="s">
        <v>2180</v>
      </c>
      <c r="H1239" s="72" t="s">
        <v>2216</v>
      </c>
      <c r="I1239" s="105">
        <v>1036789.75</v>
      </c>
      <c r="J1239" s="75">
        <v>1062491.7919438379</v>
      </c>
      <c r="K1239" s="76">
        <v>13</v>
      </c>
      <c r="L1239" s="76" t="s">
        <v>2716</v>
      </c>
    </row>
    <row r="1240" spans="1:12" ht="75" customHeight="1" x14ac:dyDescent="0.3">
      <c r="A1240" s="70">
        <f t="shared" si="19"/>
        <v>1233</v>
      </c>
      <c r="B1240" s="87" t="s">
        <v>422</v>
      </c>
      <c r="C1240" s="71" t="s">
        <v>2518</v>
      </c>
      <c r="D1240" s="72" t="s">
        <v>2146</v>
      </c>
      <c r="E1240" s="19" t="s">
        <v>1621</v>
      </c>
      <c r="F1240" s="19" t="s">
        <v>1622</v>
      </c>
      <c r="G1240" s="85" t="s">
        <v>1623</v>
      </c>
      <c r="H1240" s="87" t="s">
        <v>2149</v>
      </c>
      <c r="I1240" s="105">
        <v>1053094.1000000001</v>
      </c>
      <c r="J1240" s="75">
        <v>1098436.6716469114</v>
      </c>
      <c r="K1240" s="76">
        <v>14</v>
      </c>
      <c r="L1240" s="76" t="s">
        <v>2716</v>
      </c>
    </row>
    <row r="1241" spans="1:12" ht="75" customHeight="1" x14ac:dyDescent="0.3">
      <c r="A1241" s="70">
        <f t="shared" si="19"/>
        <v>1234</v>
      </c>
      <c r="B1241" s="87" t="s">
        <v>422</v>
      </c>
      <c r="C1241" s="83" t="s">
        <v>2518</v>
      </c>
      <c r="D1241" s="72" t="s">
        <v>2142</v>
      </c>
      <c r="E1241" s="19" t="s">
        <v>2143</v>
      </c>
      <c r="F1241" s="19" t="s">
        <v>2241</v>
      </c>
      <c r="G1241" s="85" t="s">
        <v>2242</v>
      </c>
      <c r="H1241" s="72" t="s">
        <v>2166</v>
      </c>
      <c r="I1241" s="46">
        <v>1059792.71</v>
      </c>
      <c r="J1241" s="75">
        <v>1089277.3500223444</v>
      </c>
      <c r="K1241" s="76">
        <v>15</v>
      </c>
      <c r="L1241" s="76" t="s">
        <v>2716</v>
      </c>
    </row>
    <row r="1242" spans="1:12" ht="75" customHeight="1" x14ac:dyDescent="0.3">
      <c r="A1242" s="70">
        <f t="shared" si="19"/>
        <v>1235</v>
      </c>
      <c r="B1242" s="87" t="s">
        <v>422</v>
      </c>
      <c r="C1242" s="83" t="s">
        <v>2518</v>
      </c>
      <c r="D1242" s="72" t="s">
        <v>2142</v>
      </c>
      <c r="E1242" s="19" t="s">
        <v>2143</v>
      </c>
      <c r="F1242" s="19" t="s">
        <v>2239</v>
      </c>
      <c r="G1242" s="85" t="s">
        <v>2240</v>
      </c>
      <c r="H1242" s="72" t="s">
        <v>2166</v>
      </c>
      <c r="I1242" s="46">
        <v>1060903.28</v>
      </c>
      <c r="J1242" s="75">
        <v>1089465.0839948331</v>
      </c>
      <c r="K1242" s="76">
        <v>16</v>
      </c>
      <c r="L1242" s="76" t="s">
        <v>2716</v>
      </c>
    </row>
    <row r="1243" spans="1:12" ht="75" customHeight="1" x14ac:dyDescent="0.3">
      <c r="A1243" s="70">
        <f t="shared" si="19"/>
        <v>1236</v>
      </c>
      <c r="B1243" s="87" t="s">
        <v>422</v>
      </c>
      <c r="C1243" s="83" t="s">
        <v>2518</v>
      </c>
      <c r="D1243" s="72" t="s">
        <v>2142</v>
      </c>
      <c r="E1243" s="19" t="s">
        <v>2143</v>
      </c>
      <c r="F1243" s="19" t="s">
        <v>2243</v>
      </c>
      <c r="G1243" s="85" t="s">
        <v>2244</v>
      </c>
      <c r="H1243" s="72" t="s">
        <v>2166</v>
      </c>
      <c r="I1243" s="46">
        <v>1098083.1000000001</v>
      </c>
      <c r="J1243" s="75">
        <v>1128892.800525646</v>
      </c>
      <c r="K1243" s="76">
        <v>17</v>
      </c>
      <c r="L1243" s="76" t="s">
        <v>2716</v>
      </c>
    </row>
    <row r="1244" spans="1:12" ht="75" customHeight="1" x14ac:dyDescent="0.3">
      <c r="A1244" s="70">
        <f t="shared" si="19"/>
        <v>1237</v>
      </c>
      <c r="B1244" s="87" t="s">
        <v>422</v>
      </c>
      <c r="C1244" s="72" t="s">
        <v>2523</v>
      </c>
      <c r="D1244" s="72" t="s">
        <v>2217</v>
      </c>
      <c r="E1244" s="19" t="s">
        <v>2218</v>
      </c>
      <c r="F1244" s="19" t="s">
        <v>2247</v>
      </c>
      <c r="G1244" s="85" t="s">
        <v>2248</v>
      </c>
      <c r="H1244" s="72" t="s">
        <v>2220</v>
      </c>
      <c r="I1244" s="81">
        <v>1152759.9999999998</v>
      </c>
      <c r="J1244" s="75">
        <v>1266909.9191756926</v>
      </c>
      <c r="K1244" s="76">
        <v>18</v>
      </c>
      <c r="L1244" s="76" t="s">
        <v>2716</v>
      </c>
    </row>
    <row r="1245" spans="1:12" ht="75" customHeight="1" x14ac:dyDescent="0.3">
      <c r="A1245" s="70">
        <f t="shared" si="19"/>
        <v>1238</v>
      </c>
      <c r="B1245" s="87" t="s">
        <v>422</v>
      </c>
      <c r="C1245" s="83" t="s">
        <v>2518</v>
      </c>
      <c r="D1245" s="72" t="s">
        <v>1627</v>
      </c>
      <c r="E1245" s="19" t="s">
        <v>1616</v>
      </c>
      <c r="F1245" s="19" t="s">
        <v>2501</v>
      </c>
      <c r="G1245" s="85" t="s">
        <v>2502</v>
      </c>
      <c r="H1245" s="72" t="s">
        <v>2176</v>
      </c>
      <c r="I1245" s="105">
        <v>1186519.05</v>
      </c>
      <c r="J1245" s="75">
        <v>1186519.05</v>
      </c>
      <c r="K1245" s="76">
        <v>19</v>
      </c>
      <c r="L1245" s="76" t="s">
        <v>2716</v>
      </c>
    </row>
    <row r="1246" spans="1:12" ht="75" customHeight="1" x14ac:dyDescent="0.3">
      <c r="A1246" s="70">
        <f t="shared" si="19"/>
        <v>1239</v>
      </c>
      <c r="B1246" s="87" t="s">
        <v>422</v>
      </c>
      <c r="C1246" s="83" t="s">
        <v>2518</v>
      </c>
      <c r="D1246" s="72" t="s">
        <v>1930</v>
      </c>
      <c r="E1246" s="19" t="s">
        <v>2178</v>
      </c>
      <c r="F1246" s="19" t="s">
        <v>2249</v>
      </c>
      <c r="G1246" s="19" t="s">
        <v>2248</v>
      </c>
      <c r="H1246" s="72" t="s">
        <v>2192</v>
      </c>
      <c r="I1246" s="105">
        <v>1210000</v>
      </c>
      <c r="J1246" s="75">
        <v>1210000</v>
      </c>
      <c r="K1246" s="76">
        <v>20</v>
      </c>
      <c r="L1246" s="76" t="s">
        <v>2716</v>
      </c>
    </row>
    <row r="1247" spans="1:12" ht="75" customHeight="1" x14ac:dyDescent="0.3">
      <c r="A1247" s="70">
        <f t="shared" si="19"/>
        <v>1240</v>
      </c>
      <c r="B1247" s="87" t="s">
        <v>422</v>
      </c>
      <c r="C1247" s="83" t="s">
        <v>2518</v>
      </c>
      <c r="D1247" s="72" t="s">
        <v>1930</v>
      </c>
      <c r="E1247" s="19" t="s">
        <v>2178</v>
      </c>
      <c r="F1247" s="19" t="s">
        <v>2250</v>
      </c>
      <c r="G1247" s="19" t="s">
        <v>2251</v>
      </c>
      <c r="H1247" s="72" t="s">
        <v>2160</v>
      </c>
      <c r="I1247" s="105">
        <v>1300000</v>
      </c>
      <c r="J1247" s="75">
        <v>1299999.9999999998</v>
      </c>
      <c r="K1247" s="76">
        <v>21</v>
      </c>
      <c r="L1247" s="76" t="s">
        <v>2716</v>
      </c>
    </row>
    <row r="1248" spans="1:12" ht="75" customHeight="1" x14ac:dyDescent="0.3">
      <c r="A1248" s="70">
        <f t="shared" si="19"/>
        <v>1241</v>
      </c>
      <c r="B1248" s="87" t="s">
        <v>422</v>
      </c>
      <c r="C1248" s="83" t="s">
        <v>2518</v>
      </c>
      <c r="D1248" s="106" t="s">
        <v>1576</v>
      </c>
      <c r="E1248" s="19" t="s">
        <v>2252</v>
      </c>
      <c r="F1248" s="19" t="s">
        <v>2253</v>
      </c>
      <c r="G1248" s="19" t="s">
        <v>2253</v>
      </c>
      <c r="H1248" s="72" t="s">
        <v>2213</v>
      </c>
      <c r="I1248" s="105">
        <f>(963000+25000+244250+2500)*1.15</f>
        <v>1419962.5</v>
      </c>
      <c r="J1248" s="75">
        <v>1626812.3957823694</v>
      </c>
      <c r="K1248" s="76">
        <v>22</v>
      </c>
      <c r="L1248" s="76" t="s">
        <v>2716</v>
      </c>
    </row>
    <row r="1249" spans="1:12" ht="75" customHeight="1" x14ac:dyDescent="0.3">
      <c r="A1249" s="70">
        <f t="shared" si="19"/>
        <v>1242</v>
      </c>
      <c r="B1249" s="87" t="s">
        <v>423</v>
      </c>
      <c r="C1249" s="72" t="s">
        <v>2524</v>
      </c>
      <c r="D1249" s="72" t="s">
        <v>2217</v>
      </c>
      <c r="E1249" s="19" t="s">
        <v>2218</v>
      </c>
      <c r="F1249" s="19" t="s">
        <v>2321</v>
      </c>
      <c r="G1249" s="85" t="s">
        <v>2333</v>
      </c>
      <c r="H1249" s="72" t="s">
        <v>2220</v>
      </c>
      <c r="I1249" s="81">
        <v>1438305</v>
      </c>
      <c r="J1249" s="75">
        <v>1579231.2671464873</v>
      </c>
      <c r="K1249" s="76">
        <v>1</v>
      </c>
      <c r="L1249" s="76" t="s">
        <v>2716</v>
      </c>
    </row>
    <row r="1250" spans="1:12" ht="75" customHeight="1" x14ac:dyDescent="0.3">
      <c r="A1250" s="70">
        <f t="shared" si="19"/>
        <v>1243</v>
      </c>
      <c r="B1250" s="87" t="s">
        <v>423</v>
      </c>
      <c r="C1250" s="72" t="s">
        <v>2524</v>
      </c>
      <c r="D1250" s="82" t="s">
        <v>1484</v>
      </c>
      <c r="E1250" s="19" t="s">
        <v>1616</v>
      </c>
      <c r="F1250" s="19" t="s">
        <v>2316</v>
      </c>
      <c r="G1250" s="85" t="s">
        <v>78</v>
      </c>
      <c r="H1250" s="72" t="s">
        <v>2256</v>
      </c>
      <c r="I1250" s="105">
        <v>2044015.75</v>
      </c>
      <c r="J1250" s="75">
        <v>2120708.6219325978</v>
      </c>
      <c r="K1250" s="76">
        <v>2</v>
      </c>
      <c r="L1250" s="76" t="s">
        <v>2716</v>
      </c>
    </row>
    <row r="1251" spans="1:12" ht="75" customHeight="1" x14ac:dyDescent="0.3">
      <c r="A1251" s="70">
        <f t="shared" si="19"/>
        <v>1244</v>
      </c>
      <c r="B1251" s="87" t="s">
        <v>423</v>
      </c>
      <c r="C1251" s="83" t="s">
        <v>2525</v>
      </c>
      <c r="D1251" s="72" t="s">
        <v>2177</v>
      </c>
      <c r="E1251" s="19" t="s">
        <v>2178</v>
      </c>
      <c r="F1251" s="19" t="s">
        <v>2526</v>
      </c>
      <c r="G1251" s="85" t="s">
        <v>2333</v>
      </c>
      <c r="H1251" s="72" t="s">
        <v>2216</v>
      </c>
      <c r="I1251" s="105">
        <v>2046179.94</v>
      </c>
      <c r="J1251" s="75">
        <v>2096904.7881599281</v>
      </c>
      <c r="K1251" s="76">
        <v>3</v>
      </c>
      <c r="L1251" s="76" t="s">
        <v>2716</v>
      </c>
    </row>
    <row r="1252" spans="1:12" ht="75" customHeight="1" x14ac:dyDescent="0.3">
      <c r="A1252" s="70">
        <f t="shared" si="19"/>
        <v>1245</v>
      </c>
      <c r="B1252" s="87" t="s">
        <v>423</v>
      </c>
      <c r="C1252" s="83" t="s">
        <v>2525</v>
      </c>
      <c r="D1252" s="72" t="s">
        <v>1930</v>
      </c>
      <c r="E1252" s="19" t="s">
        <v>2178</v>
      </c>
      <c r="F1252" s="19" t="s">
        <v>2313</v>
      </c>
      <c r="G1252" s="19" t="s">
        <v>2314</v>
      </c>
      <c r="H1252" s="72" t="s">
        <v>2159</v>
      </c>
      <c r="I1252" s="105">
        <v>2100000</v>
      </c>
      <c r="J1252" s="75">
        <v>2100000</v>
      </c>
      <c r="K1252" s="76">
        <v>4</v>
      </c>
      <c r="L1252" s="76" t="s">
        <v>2716</v>
      </c>
    </row>
    <row r="1253" spans="1:12" ht="75" customHeight="1" x14ac:dyDescent="0.3">
      <c r="A1253" s="70">
        <f t="shared" si="19"/>
        <v>1246</v>
      </c>
      <c r="B1253" s="87" t="s">
        <v>423</v>
      </c>
      <c r="C1253" s="71" t="s">
        <v>2525</v>
      </c>
      <c r="D1253" s="72" t="s">
        <v>2146</v>
      </c>
      <c r="E1253" s="19" t="s">
        <v>1621</v>
      </c>
      <c r="F1253" s="19" t="s">
        <v>2462</v>
      </c>
      <c r="G1253" s="85" t="s">
        <v>2463</v>
      </c>
      <c r="H1253" s="87" t="s">
        <v>2149</v>
      </c>
      <c r="I1253" s="105">
        <v>2164121.75</v>
      </c>
      <c r="J1253" s="75">
        <v>2245013.8960100771</v>
      </c>
      <c r="K1253" s="76">
        <v>5</v>
      </c>
      <c r="L1253" s="76" t="s">
        <v>2716</v>
      </c>
    </row>
    <row r="1254" spans="1:12" ht="75" customHeight="1" x14ac:dyDescent="0.3">
      <c r="A1254" s="70">
        <f t="shared" si="19"/>
        <v>1247</v>
      </c>
      <c r="B1254" s="87" t="s">
        <v>423</v>
      </c>
      <c r="C1254" s="83" t="s">
        <v>2525</v>
      </c>
      <c r="D1254" s="72" t="s">
        <v>2142</v>
      </c>
      <c r="E1254" s="19" t="s">
        <v>2143</v>
      </c>
      <c r="F1254" s="19" t="s">
        <v>2334</v>
      </c>
      <c r="G1254" s="85" t="s">
        <v>2335</v>
      </c>
      <c r="H1254" s="72" t="s">
        <v>2166</v>
      </c>
      <c r="I1254" s="46">
        <v>2204565.7800000003</v>
      </c>
      <c r="J1254" s="75">
        <v>2272366.4513943358</v>
      </c>
      <c r="K1254" s="76">
        <v>6</v>
      </c>
      <c r="L1254" s="76" t="s">
        <v>2716</v>
      </c>
    </row>
    <row r="1255" spans="1:12" ht="75" customHeight="1" x14ac:dyDescent="0.3">
      <c r="A1255" s="70">
        <f t="shared" si="19"/>
        <v>1248</v>
      </c>
      <c r="B1255" s="87" t="s">
        <v>423</v>
      </c>
      <c r="C1255" s="83" t="s">
        <v>2525</v>
      </c>
      <c r="D1255" s="72" t="s">
        <v>2142</v>
      </c>
      <c r="E1255" s="19" t="s">
        <v>2143</v>
      </c>
      <c r="F1255" s="19" t="s">
        <v>2336</v>
      </c>
      <c r="G1255" s="85" t="s">
        <v>2337</v>
      </c>
      <c r="H1255" s="72" t="s">
        <v>2166</v>
      </c>
      <c r="I1255" s="46">
        <v>2225144.8899999997</v>
      </c>
      <c r="J1255" s="75">
        <v>2293578.464929061</v>
      </c>
      <c r="K1255" s="76">
        <v>7</v>
      </c>
      <c r="L1255" s="76" t="s">
        <v>2716</v>
      </c>
    </row>
    <row r="1256" spans="1:12" ht="75" customHeight="1" x14ac:dyDescent="0.3">
      <c r="A1256" s="70">
        <f t="shared" si="19"/>
        <v>1249</v>
      </c>
      <c r="B1256" s="87" t="s">
        <v>423</v>
      </c>
      <c r="C1256" s="83" t="s">
        <v>2525</v>
      </c>
      <c r="D1256" s="72" t="s">
        <v>1930</v>
      </c>
      <c r="E1256" s="19" t="s">
        <v>2178</v>
      </c>
      <c r="F1256" s="19" t="s">
        <v>2349</v>
      </c>
      <c r="G1256" s="19" t="s">
        <v>2333</v>
      </c>
      <c r="H1256" s="72" t="s">
        <v>2159</v>
      </c>
      <c r="I1256" s="105">
        <v>2250000</v>
      </c>
      <c r="J1256" s="75">
        <v>2250000</v>
      </c>
      <c r="K1256" s="76">
        <v>8</v>
      </c>
      <c r="L1256" s="76" t="s">
        <v>2716</v>
      </c>
    </row>
    <row r="1257" spans="1:12" ht="75" customHeight="1" x14ac:dyDescent="0.3">
      <c r="A1257" s="70">
        <f t="shared" si="19"/>
        <v>1250</v>
      </c>
      <c r="B1257" s="87" t="s">
        <v>423</v>
      </c>
      <c r="C1257" s="72" t="s">
        <v>2524</v>
      </c>
      <c r="D1257" s="82" t="s">
        <v>1484</v>
      </c>
      <c r="E1257" s="19" t="s">
        <v>2371</v>
      </c>
      <c r="F1257" s="19" t="s">
        <v>2421</v>
      </c>
      <c r="G1257" s="85" t="s">
        <v>78</v>
      </c>
      <c r="H1257" s="72" t="s">
        <v>2256</v>
      </c>
      <c r="I1257" s="105">
        <v>2272756.3275000001</v>
      </c>
      <c r="J1257" s="75">
        <v>2586287.9037067974</v>
      </c>
      <c r="K1257" s="76">
        <v>9</v>
      </c>
      <c r="L1257" s="76" t="s">
        <v>2716</v>
      </c>
    </row>
    <row r="1258" spans="1:12" ht="75" customHeight="1" x14ac:dyDescent="0.3">
      <c r="A1258" s="70">
        <f t="shared" si="19"/>
        <v>1251</v>
      </c>
      <c r="B1258" s="87" t="s">
        <v>423</v>
      </c>
      <c r="C1258" s="83" t="s">
        <v>2525</v>
      </c>
      <c r="D1258" s="72" t="s">
        <v>1930</v>
      </c>
      <c r="E1258" s="19" t="s">
        <v>2178</v>
      </c>
      <c r="F1258" s="19" t="s">
        <v>2350</v>
      </c>
      <c r="G1258" s="19" t="s">
        <v>2351</v>
      </c>
      <c r="H1258" s="72" t="s">
        <v>2169</v>
      </c>
      <c r="I1258" s="105">
        <v>2300000</v>
      </c>
      <c r="J1258" s="75">
        <v>2300000</v>
      </c>
      <c r="K1258" s="76">
        <v>10</v>
      </c>
      <c r="L1258" s="76" t="s">
        <v>2716</v>
      </c>
    </row>
    <row r="1259" spans="1:12" ht="75" customHeight="1" x14ac:dyDescent="0.3">
      <c r="A1259" s="70">
        <f t="shared" si="19"/>
        <v>1252</v>
      </c>
      <c r="B1259" s="71" t="s">
        <v>423</v>
      </c>
      <c r="C1259" s="83" t="s">
        <v>2525</v>
      </c>
      <c r="D1259" s="72" t="s">
        <v>1930</v>
      </c>
      <c r="E1259" s="20" t="s">
        <v>2178</v>
      </c>
      <c r="F1259" s="20" t="s">
        <v>2352</v>
      </c>
      <c r="G1259" s="20" t="s">
        <v>2353</v>
      </c>
      <c r="H1259" s="83" t="s">
        <v>2192</v>
      </c>
      <c r="I1259" s="81">
        <v>2301000</v>
      </c>
      <c r="J1259" s="75">
        <v>2300999.9999999995</v>
      </c>
      <c r="K1259" s="76">
        <v>11</v>
      </c>
      <c r="L1259" s="76" t="s">
        <v>2716</v>
      </c>
    </row>
    <row r="1260" spans="1:12" ht="75" customHeight="1" x14ac:dyDescent="0.3">
      <c r="A1260" s="70">
        <f t="shared" si="19"/>
        <v>1253</v>
      </c>
      <c r="B1260" s="87" t="s">
        <v>423</v>
      </c>
      <c r="C1260" s="83" t="s">
        <v>2525</v>
      </c>
      <c r="D1260" s="72" t="s">
        <v>2126</v>
      </c>
      <c r="E1260" s="19" t="s">
        <v>2318</v>
      </c>
      <c r="F1260" s="19" t="s">
        <v>2319</v>
      </c>
      <c r="G1260" s="85" t="s">
        <v>2464</v>
      </c>
      <c r="H1260" s="19" t="s">
        <v>2189</v>
      </c>
      <c r="I1260" s="46">
        <v>2307575.625</v>
      </c>
      <c r="J1260" s="75">
        <v>2307575.625</v>
      </c>
      <c r="K1260" s="76">
        <v>12</v>
      </c>
      <c r="L1260" s="76" t="s">
        <v>2716</v>
      </c>
    </row>
    <row r="1261" spans="1:12" ht="75" customHeight="1" x14ac:dyDescent="0.3">
      <c r="A1261" s="70">
        <f t="shared" si="19"/>
        <v>1254</v>
      </c>
      <c r="B1261" s="71" t="s">
        <v>423</v>
      </c>
      <c r="C1261" s="83" t="s">
        <v>2525</v>
      </c>
      <c r="D1261" s="72" t="s">
        <v>1930</v>
      </c>
      <c r="E1261" s="20" t="s">
        <v>2178</v>
      </c>
      <c r="F1261" s="20" t="s">
        <v>2354</v>
      </c>
      <c r="G1261" s="20" t="s">
        <v>2355</v>
      </c>
      <c r="H1261" s="83" t="s">
        <v>2160</v>
      </c>
      <c r="I1261" s="81">
        <v>2344000</v>
      </c>
      <c r="J1261" s="75">
        <v>2343999.9999999995</v>
      </c>
      <c r="K1261" s="76">
        <v>13</v>
      </c>
      <c r="L1261" s="76" t="s">
        <v>2716</v>
      </c>
    </row>
    <row r="1262" spans="1:12" ht="75" customHeight="1" x14ac:dyDescent="0.3">
      <c r="A1262" s="70">
        <f t="shared" si="19"/>
        <v>1255</v>
      </c>
      <c r="B1262" s="87" t="s">
        <v>423</v>
      </c>
      <c r="C1262" s="72" t="s">
        <v>2524</v>
      </c>
      <c r="D1262" s="72" t="s">
        <v>2217</v>
      </c>
      <c r="E1262" s="19" t="s">
        <v>2218</v>
      </c>
      <c r="F1262" s="19" t="s">
        <v>2325</v>
      </c>
      <c r="G1262" s="85" t="s">
        <v>2340</v>
      </c>
      <c r="H1262" s="72" t="s">
        <v>2220</v>
      </c>
      <c r="I1262" s="81">
        <v>2349105</v>
      </c>
      <c r="J1262" s="75">
        <v>2579272.1751020467</v>
      </c>
      <c r="K1262" s="76">
        <v>14</v>
      </c>
      <c r="L1262" s="76" t="s">
        <v>2716</v>
      </c>
    </row>
    <row r="1263" spans="1:12" ht="75" customHeight="1" x14ac:dyDescent="0.3">
      <c r="A1263" s="70">
        <f t="shared" si="19"/>
        <v>1256</v>
      </c>
      <c r="B1263" s="87" t="s">
        <v>423</v>
      </c>
      <c r="C1263" s="83" t="s">
        <v>2525</v>
      </c>
      <c r="D1263" s="72" t="s">
        <v>2126</v>
      </c>
      <c r="E1263" s="19" t="s">
        <v>2318</v>
      </c>
      <c r="F1263" s="19" t="s">
        <v>2319</v>
      </c>
      <c r="G1263" s="85" t="s">
        <v>2464</v>
      </c>
      <c r="H1263" s="19" t="s">
        <v>2187</v>
      </c>
      <c r="I1263" s="46">
        <v>2410768</v>
      </c>
      <c r="J1263" s="75">
        <v>2410768</v>
      </c>
      <c r="K1263" s="76">
        <v>15</v>
      </c>
      <c r="L1263" s="76" t="s">
        <v>2716</v>
      </c>
    </row>
    <row r="1264" spans="1:12" ht="75" customHeight="1" x14ac:dyDescent="0.3">
      <c r="A1264" s="70">
        <f t="shared" si="19"/>
        <v>1257</v>
      </c>
      <c r="B1264" s="71" t="s">
        <v>423</v>
      </c>
      <c r="C1264" s="83" t="s">
        <v>2525</v>
      </c>
      <c r="D1264" s="72" t="s">
        <v>1930</v>
      </c>
      <c r="E1264" s="20" t="s">
        <v>2178</v>
      </c>
      <c r="F1264" s="20" t="s">
        <v>2338</v>
      </c>
      <c r="G1264" s="20" t="s">
        <v>2339</v>
      </c>
      <c r="H1264" s="83" t="s">
        <v>2159</v>
      </c>
      <c r="I1264" s="81">
        <v>2423000</v>
      </c>
      <c r="J1264" s="75">
        <v>2422999.9999999995</v>
      </c>
      <c r="K1264" s="76">
        <v>16</v>
      </c>
      <c r="L1264" s="76" t="s">
        <v>2716</v>
      </c>
    </row>
    <row r="1265" spans="1:12" ht="75" customHeight="1" x14ac:dyDescent="0.3">
      <c r="A1265" s="70">
        <f t="shared" si="19"/>
        <v>1258</v>
      </c>
      <c r="B1265" s="87" t="s">
        <v>423</v>
      </c>
      <c r="C1265" s="83" t="s">
        <v>2525</v>
      </c>
      <c r="D1265" s="72" t="s">
        <v>2126</v>
      </c>
      <c r="E1265" s="19" t="s">
        <v>2318</v>
      </c>
      <c r="F1265" s="19" t="s">
        <v>2319</v>
      </c>
      <c r="G1265" s="85" t="s">
        <v>2464</v>
      </c>
      <c r="H1265" s="19" t="s">
        <v>2131</v>
      </c>
      <c r="I1265" s="46">
        <v>2429490</v>
      </c>
      <c r="J1265" s="75">
        <v>2429490</v>
      </c>
      <c r="K1265" s="76">
        <v>17</v>
      </c>
      <c r="L1265" s="76" t="s">
        <v>2716</v>
      </c>
    </row>
    <row r="1266" spans="1:12" ht="75" customHeight="1" x14ac:dyDescent="0.3">
      <c r="A1266" s="70">
        <f t="shared" si="19"/>
        <v>1259</v>
      </c>
      <c r="B1266" s="87" t="s">
        <v>423</v>
      </c>
      <c r="C1266" s="83" t="s">
        <v>2525</v>
      </c>
      <c r="D1266" s="72" t="s">
        <v>1930</v>
      </c>
      <c r="E1266" s="19" t="s">
        <v>2178</v>
      </c>
      <c r="F1266" s="19" t="s">
        <v>2341</v>
      </c>
      <c r="G1266" s="19" t="s">
        <v>2340</v>
      </c>
      <c r="H1266" s="72" t="s">
        <v>2192</v>
      </c>
      <c r="I1266" s="105">
        <v>2450000</v>
      </c>
      <c r="J1266" s="75">
        <v>2450000</v>
      </c>
      <c r="K1266" s="76">
        <v>18</v>
      </c>
      <c r="L1266" s="76" t="s">
        <v>2716</v>
      </c>
    </row>
    <row r="1267" spans="1:12" ht="75" customHeight="1" x14ac:dyDescent="0.3">
      <c r="A1267" s="70">
        <f t="shared" si="19"/>
        <v>1260</v>
      </c>
      <c r="B1267" s="87" t="s">
        <v>423</v>
      </c>
      <c r="C1267" s="83" t="s">
        <v>2525</v>
      </c>
      <c r="D1267" s="72" t="s">
        <v>1930</v>
      </c>
      <c r="E1267" s="19" t="s">
        <v>2178</v>
      </c>
      <c r="F1267" s="19" t="s">
        <v>2356</v>
      </c>
      <c r="G1267" s="19" t="s">
        <v>2357</v>
      </c>
      <c r="H1267" s="72" t="s">
        <v>2160</v>
      </c>
      <c r="I1267" s="105">
        <v>2455000</v>
      </c>
      <c r="J1267" s="75">
        <v>2454999.9999999995</v>
      </c>
      <c r="K1267" s="76">
        <v>19</v>
      </c>
      <c r="L1267" s="76" t="s">
        <v>2716</v>
      </c>
    </row>
    <row r="1268" spans="1:12" ht="75" customHeight="1" x14ac:dyDescent="0.3">
      <c r="A1268" s="70">
        <f t="shared" si="19"/>
        <v>1261</v>
      </c>
      <c r="B1268" s="87" t="s">
        <v>423</v>
      </c>
      <c r="C1268" s="83" t="s">
        <v>2525</v>
      </c>
      <c r="D1268" s="72" t="s">
        <v>2126</v>
      </c>
      <c r="E1268" s="19" t="s">
        <v>2318</v>
      </c>
      <c r="F1268" s="19" t="s">
        <v>2319</v>
      </c>
      <c r="G1268" s="85" t="s">
        <v>2464</v>
      </c>
      <c r="H1268" s="19" t="s">
        <v>2132</v>
      </c>
      <c r="I1268" s="46">
        <v>2481089.3499999996</v>
      </c>
      <c r="J1268" s="75">
        <v>2481089.3499999992</v>
      </c>
      <c r="K1268" s="76">
        <v>20</v>
      </c>
      <c r="L1268" s="76" t="s">
        <v>2716</v>
      </c>
    </row>
    <row r="1269" spans="1:12" ht="75" customHeight="1" x14ac:dyDescent="0.3">
      <c r="A1269" s="70">
        <f t="shared" si="19"/>
        <v>1262</v>
      </c>
      <c r="B1269" s="71" t="s">
        <v>423</v>
      </c>
      <c r="C1269" s="83" t="s">
        <v>2525</v>
      </c>
      <c r="D1269" s="72" t="s">
        <v>1930</v>
      </c>
      <c r="E1269" s="20" t="s">
        <v>2178</v>
      </c>
      <c r="F1269" s="20" t="s">
        <v>2343</v>
      </c>
      <c r="G1269" s="20" t="s">
        <v>2344</v>
      </c>
      <c r="H1269" s="83" t="s">
        <v>2169</v>
      </c>
      <c r="I1269" s="81">
        <v>2600000</v>
      </c>
      <c r="J1269" s="75">
        <v>2599999.9999999995</v>
      </c>
      <c r="K1269" s="76">
        <v>21</v>
      </c>
      <c r="L1269" s="76" t="s">
        <v>2716</v>
      </c>
    </row>
    <row r="1270" spans="1:12" ht="75" customHeight="1" x14ac:dyDescent="0.3">
      <c r="A1270" s="70">
        <f t="shared" si="19"/>
        <v>1263</v>
      </c>
      <c r="B1270" s="87" t="s">
        <v>423</v>
      </c>
      <c r="C1270" s="83" t="s">
        <v>2525</v>
      </c>
      <c r="D1270" s="72" t="s">
        <v>2126</v>
      </c>
      <c r="E1270" s="19" t="s">
        <v>2318</v>
      </c>
      <c r="F1270" s="19" t="s">
        <v>2319</v>
      </c>
      <c r="G1270" s="85" t="s">
        <v>2464</v>
      </c>
      <c r="H1270" s="19" t="s">
        <v>2188</v>
      </c>
      <c r="I1270" s="46">
        <v>2603207.39</v>
      </c>
      <c r="J1270" s="75">
        <v>2603207.39</v>
      </c>
      <c r="K1270" s="76">
        <v>22</v>
      </c>
      <c r="L1270" s="76" t="s">
        <v>2716</v>
      </c>
    </row>
    <row r="1271" spans="1:12" ht="75" customHeight="1" x14ac:dyDescent="0.3">
      <c r="A1271" s="70">
        <f t="shared" si="19"/>
        <v>1264</v>
      </c>
      <c r="B1271" s="87" t="s">
        <v>423</v>
      </c>
      <c r="C1271" s="83" t="s">
        <v>2525</v>
      </c>
      <c r="D1271" s="106" t="s">
        <v>1576</v>
      </c>
      <c r="E1271" s="19" t="s">
        <v>2358</v>
      </c>
      <c r="F1271" s="19" t="s">
        <v>2359</v>
      </c>
      <c r="G1271" s="19" t="s">
        <v>2359</v>
      </c>
      <c r="H1271" s="72" t="s">
        <v>2213</v>
      </c>
      <c r="I1271" s="105">
        <f>(2048000+25000+389750+2500)*1.15</f>
        <v>2835037.5</v>
      </c>
      <c r="J1271" s="75">
        <v>3248025.3158149314</v>
      </c>
      <c r="K1271" s="76">
        <v>23</v>
      </c>
      <c r="L1271" s="76" t="s">
        <v>2716</v>
      </c>
    </row>
    <row r="1272" spans="1:12" ht="75" customHeight="1" x14ac:dyDescent="0.3">
      <c r="A1272" s="70">
        <f t="shared" si="19"/>
        <v>1265</v>
      </c>
      <c r="B1272" s="87" t="s">
        <v>424</v>
      </c>
      <c r="C1272" s="83" t="s">
        <v>2527</v>
      </c>
      <c r="D1272" s="72" t="s">
        <v>2126</v>
      </c>
      <c r="E1272" s="19" t="s">
        <v>2127</v>
      </c>
      <c r="F1272" s="19" t="s">
        <v>2128</v>
      </c>
      <c r="G1272" s="85" t="s">
        <v>2129</v>
      </c>
      <c r="H1272" s="19" t="s">
        <v>2130</v>
      </c>
      <c r="I1272" s="46">
        <v>411719.55</v>
      </c>
      <c r="J1272" s="75">
        <v>411719.55</v>
      </c>
      <c r="K1272" s="76">
        <v>1</v>
      </c>
      <c r="L1272" s="76" t="s">
        <v>2716</v>
      </c>
    </row>
    <row r="1273" spans="1:12" ht="75" customHeight="1" x14ac:dyDescent="0.3">
      <c r="A1273" s="70">
        <f t="shared" si="19"/>
        <v>1266</v>
      </c>
      <c r="B1273" s="87" t="s">
        <v>424</v>
      </c>
      <c r="C1273" s="83" t="s">
        <v>2527</v>
      </c>
      <c r="D1273" s="72" t="s">
        <v>2126</v>
      </c>
      <c r="E1273" s="19" t="s">
        <v>2127</v>
      </c>
      <c r="F1273" s="19" t="s">
        <v>2128</v>
      </c>
      <c r="G1273" s="85" t="s">
        <v>2129</v>
      </c>
      <c r="H1273" s="19" t="s">
        <v>2186</v>
      </c>
      <c r="I1273" s="46">
        <v>432629.99999999994</v>
      </c>
      <c r="J1273" s="75">
        <v>432629.99999999988</v>
      </c>
      <c r="K1273" s="76">
        <v>2</v>
      </c>
      <c r="L1273" s="76" t="s">
        <v>2716</v>
      </c>
    </row>
    <row r="1274" spans="1:12" ht="75" customHeight="1" x14ac:dyDescent="0.3">
      <c r="A1274" s="70">
        <f t="shared" si="19"/>
        <v>1267</v>
      </c>
      <c r="B1274" s="87" t="s">
        <v>424</v>
      </c>
      <c r="C1274" s="72" t="s">
        <v>2527</v>
      </c>
      <c r="D1274" s="72" t="s">
        <v>2217</v>
      </c>
      <c r="E1274" s="19" t="s">
        <v>2218</v>
      </c>
      <c r="F1274" s="19" t="s">
        <v>2219</v>
      </c>
      <c r="G1274" s="85" t="s">
        <v>2180</v>
      </c>
      <c r="H1274" s="72" t="s">
        <v>2220</v>
      </c>
      <c r="I1274" s="81">
        <v>515199.99999999994</v>
      </c>
      <c r="J1274" s="75">
        <v>525053.35726129648</v>
      </c>
      <c r="K1274" s="76">
        <v>3</v>
      </c>
      <c r="L1274" s="76" t="s">
        <v>2716</v>
      </c>
    </row>
    <row r="1275" spans="1:12" ht="75" customHeight="1" x14ac:dyDescent="0.3">
      <c r="A1275" s="70">
        <f t="shared" si="19"/>
        <v>1268</v>
      </c>
      <c r="B1275" s="87" t="s">
        <v>424</v>
      </c>
      <c r="C1275" s="72" t="s">
        <v>2527</v>
      </c>
      <c r="D1275" s="82" t="s">
        <v>1484</v>
      </c>
      <c r="E1275" s="19" t="s">
        <v>1616</v>
      </c>
      <c r="F1275" s="19" t="s">
        <v>2375</v>
      </c>
      <c r="G1275" s="85" t="s">
        <v>78</v>
      </c>
      <c r="H1275" s="72" t="s">
        <v>2163</v>
      </c>
      <c r="I1275" s="105">
        <v>648025</v>
      </c>
      <c r="J1275" s="75">
        <v>671910.08517750609</v>
      </c>
      <c r="K1275" s="76">
        <v>4</v>
      </c>
      <c r="L1275" s="76" t="s">
        <v>2716</v>
      </c>
    </row>
    <row r="1276" spans="1:12" ht="75" customHeight="1" x14ac:dyDescent="0.3">
      <c r="A1276" s="70">
        <f t="shared" si="19"/>
        <v>1269</v>
      </c>
      <c r="B1276" s="87" t="s">
        <v>424</v>
      </c>
      <c r="C1276" s="83" t="s">
        <v>2527</v>
      </c>
      <c r="D1276" s="72" t="s">
        <v>2126</v>
      </c>
      <c r="E1276" s="19" t="s">
        <v>2127</v>
      </c>
      <c r="F1276" s="19" t="s">
        <v>2128</v>
      </c>
      <c r="G1276" s="85" t="s">
        <v>2129</v>
      </c>
      <c r="H1276" s="19" t="s">
        <v>2132</v>
      </c>
      <c r="I1276" s="46">
        <v>660336.32499999995</v>
      </c>
      <c r="J1276" s="75">
        <v>660336.32499999984</v>
      </c>
      <c r="K1276" s="76">
        <v>5</v>
      </c>
      <c r="L1276" s="76" t="s">
        <v>2716</v>
      </c>
    </row>
    <row r="1277" spans="1:12" ht="75" customHeight="1" x14ac:dyDescent="0.3">
      <c r="A1277" s="70">
        <f t="shared" si="19"/>
        <v>1270</v>
      </c>
      <c r="B1277" s="87" t="s">
        <v>424</v>
      </c>
      <c r="C1277" s="83" t="s">
        <v>2527</v>
      </c>
      <c r="D1277" s="72" t="s">
        <v>2142</v>
      </c>
      <c r="E1277" s="19" t="s">
        <v>2143</v>
      </c>
      <c r="F1277" s="19" t="s">
        <v>2197</v>
      </c>
      <c r="G1277" s="85" t="s">
        <v>2198</v>
      </c>
      <c r="H1277" s="72" t="s">
        <v>2166</v>
      </c>
      <c r="I1277" s="46">
        <v>693401.42999999993</v>
      </c>
      <c r="J1277" s="75">
        <v>713709.70136564202</v>
      </c>
      <c r="K1277" s="76">
        <v>6</v>
      </c>
      <c r="L1277" s="76" t="s">
        <v>2716</v>
      </c>
    </row>
    <row r="1278" spans="1:12" ht="75" customHeight="1" x14ac:dyDescent="0.3">
      <c r="A1278" s="70">
        <f t="shared" si="19"/>
        <v>1271</v>
      </c>
      <c r="B1278" s="87" t="s">
        <v>424</v>
      </c>
      <c r="C1278" s="83" t="s">
        <v>2527</v>
      </c>
      <c r="D1278" s="72" t="s">
        <v>2142</v>
      </c>
      <c r="E1278" s="19" t="s">
        <v>2143</v>
      </c>
      <c r="F1278" s="19" t="s">
        <v>2200</v>
      </c>
      <c r="G1278" s="85" t="s">
        <v>2201</v>
      </c>
      <c r="H1278" s="72" t="s">
        <v>2166</v>
      </c>
      <c r="I1278" s="46">
        <v>701445.23</v>
      </c>
      <c r="J1278" s="75">
        <v>722121.84250778623</v>
      </c>
      <c r="K1278" s="76">
        <v>7</v>
      </c>
      <c r="L1278" s="76" t="s">
        <v>2716</v>
      </c>
    </row>
    <row r="1279" spans="1:12" ht="75" customHeight="1" x14ac:dyDescent="0.3">
      <c r="A1279" s="70">
        <f t="shared" si="19"/>
        <v>1272</v>
      </c>
      <c r="B1279" s="87" t="s">
        <v>424</v>
      </c>
      <c r="C1279" s="83" t="s">
        <v>2527</v>
      </c>
      <c r="D1279" s="72" t="s">
        <v>2142</v>
      </c>
      <c r="E1279" s="19" t="s">
        <v>2143</v>
      </c>
      <c r="F1279" s="19" t="s">
        <v>2519</v>
      </c>
      <c r="G1279" s="85" t="s">
        <v>2520</v>
      </c>
      <c r="H1279" s="72" t="s">
        <v>2166</v>
      </c>
      <c r="I1279" s="46">
        <v>722959.98</v>
      </c>
      <c r="J1279" s="75">
        <v>744339.19971542468</v>
      </c>
      <c r="K1279" s="76">
        <v>8</v>
      </c>
      <c r="L1279" s="76" t="s">
        <v>2716</v>
      </c>
    </row>
    <row r="1280" spans="1:12" ht="75" customHeight="1" x14ac:dyDescent="0.3">
      <c r="A1280" s="70">
        <f t="shared" si="19"/>
        <v>1273</v>
      </c>
      <c r="B1280" s="87" t="s">
        <v>424</v>
      </c>
      <c r="C1280" s="83" t="s">
        <v>2527</v>
      </c>
      <c r="D1280" s="72" t="s">
        <v>2142</v>
      </c>
      <c r="E1280" s="19" t="s">
        <v>2143</v>
      </c>
      <c r="F1280" s="19" t="s">
        <v>2521</v>
      </c>
      <c r="G1280" s="85" t="s">
        <v>2522</v>
      </c>
      <c r="H1280" s="72" t="s">
        <v>2166</v>
      </c>
      <c r="I1280" s="46">
        <v>742342.63</v>
      </c>
      <c r="J1280" s="75">
        <v>764540.89621694072</v>
      </c>
      <c r="K1280" s="76">
        <v>9</v>
      </c>
      <c r="L1280" s="76" t="s">
        <v>2716</v>
      </c>
    </row>
    <row r="1281" spans="1:12" ht="75" customHeight="1" x14ac:dyDescent="0.3">
      <c r="A1281" s="70">
        <f t="shared" si="19"/>
        <v>1274</v>
      </c>
      <c r="B1281" s="87" t="s">
        <v>424</v>
      </c>
      <c r="C1281" s="71" t="s">
        <v>2527</v>
      </c>
      <c r="D1281" s="72" t="s">
        <v>2146</v>
      </c>
      <c r="E1281" s="19" t="s">
        <v>1621</v>
      </c>
      <c r="F1281" s="19" t="s">
        <v>2528</v>
      </c>
      <c r="G1281" s="85" t="s">
        <v>2374</v>
      </c>
      <c r="H1281" s="87" t="s">
        <v>2149</v>
      </c>
      <c r="I1281" s="105">
        <v>868071.75</v>
      </c>
      <c r="J1281" s="75">
        <v>900108.45201310446</v>
      </c>
      <c r="K1281" s="76">
        <v>10</v>
      </c>
      <c r="L1281" s="76" t="s">
        <v>2716</v>
      </c>
    </row>
    <row r="1282" spans="1:12" ht="75" customHeight="1" x14ac:dyDescent="0.3">
      <c r="A1282" s="70">
        <f t="shared" si="19"/>
        <v>1275</v>
      </c>
      <c r="B1282" s="87" t="s">
        <v>424</v>
      </c>
      <c r="C1282" s="71" t="s">
        <v>2527</v>
      </c>
      <c r="D1282" s="72" t="s">
        <v>2146</v>
      </c>
      <c r="E1282" s="19" t="s">
        <v>1621</v>
      </c>
      <c r="F1282" s="19" t="s">
        <v>2222</v>
      </c>
      <c r="G1282" s="85" t="s">
        <v>2223</v>
      </c>
      <c r="H1282" s="87" t="s">
        <v>2149</v>
      </c>
      <c r="I1282" s="105">
        <v>875029.25</v>
      </c>
      <c r="J1282" s="75">
        <v>907322.722670894</v>
      </c>
      <c r="K1282" s="76">
        <v>11</v>
      </c>
      <c r="L1282" s="76" t="s">
        <v>2716</v>
      </c>
    </row>
    <row r="1283" spans="1:12" ht="75" customHeight="1" x14ac:dyDescent="0.3">
      <c r="A1283" s="70">
        <f t="shared" si="19"/>
        <v>1276</v>
      </c>
      <c r="B1283" s="87" t="s">
        <v>424</v>
      </c>
      <c r="C1283" s="83" t="s">
        <v>2527</v>
      </c>
      <c r="D1283" s="72" t="s">
        <v>1627</v>
      </c>
      <c r="E1283" s="19" t="s">
        <v>1616</v>
      </c>
      <c r="F1283" s="19" t="s">
        <v>2529</v>
      </c>
      <c r="G1283" s="85" t="s">
        <v>2530</v>
      </c>
      <c r="H1283" s="72" t="s">
        <v>2531</v>
      </c>
      <c r="I1283" s="105">
        <v>923686.33</v>
      </c>
      <c r="J1283" s="75">
        <v>923686.33</v>
      </c>
      <c r="K1283" s="76">
        <v>12</v>
      </c>
      <c r="L1283" s="76" t="s">
        <v>2716</v>
      </c>
    </row>
    <row r="1284" spans="1:12" ht="75" customHeight="1" x14ac:dyDescent="0.3">
      <c r="A1284" s="70">
        <f t="shared" si="19"/>
        <v>1277</v>
      </c>
      <c r="B1284" s="87" t="s">
        <v>424</v>
      </c>
      <c r="C1284" s="83" t="s">
        <v>2527</v>
      </c>
      <c r="D1284" s="72" t="s">
        <v>2177</v>
      </c>
      <c r="E1284" s="19" t="s">
        <v>2178</v>
      </c>
      <c r="F1284" s="19" t="s">
        <v>2179</v>
      </c>
      <c r="G1284" s="85" t="s">
        <v>2180</v>
      </c>
      <c r="H1284" s="72" t="s">
        <v>2216</v>
      </c>
      <c r="I1284" s="105">
        <v>968284.25</v>
      </c>
      <c r="J1284" s="75">
        <v>992288.03901031509</v>
      </c>
      <c r="K1284" s="76">
        <v>13</v>
      </c>
      <c r="L1284" s="76" t="s">
        <v>2716</v>
      </c>
    </row>
    <row r="1285" spans="1:12" ht="75" customHeight="1" x14ac:dyDescent="0.3">
      <c r="A1285" s="70">
        <f t="shared" si="19"/>
        <v>1278</v>
      </c>
      <c r="B1285" s="87" t="s">
        <v>424</v>
      </c>
      <c r="C1285" s="83" t="s">
        <v>2527</v>
      </c>
      <c r="D1285" s="106" t="s">
        <v>1576</v>
      </c>
      <c r="E1285" s="20" t="s">
        <v>1577</v>
      </c>
      <c r="F1285" s="20" t="s">
        <v>2532</v>
      </c>
      <c r="G1285" s="20" t="s">
        <v>2532</v>
      </c>
      <c r="H1285" s="72" t="s">
        <v>1579</v>
      </c>
      <c r="I1285" s="105">
        <f>(794629+425000+19500)*1.15</f>
        <v>1424998.3499999999</v>
      </c>
      <c r="J1285" s="75">
        <v>1632581.8320902302</v>
      </c>
      <c r="K1285" s="76">
        <v>14</v>
      </c>
      <c r="L1285" s="76" t="s">
        <v>2716</v>
      </c>
    </row>
    <row r="1286" spans="1:12" ht="75" customHeight="1" x14ac:dyDescent="0.3">
      <c r="A1286" s="70">
        <f t="shared" si="19"/>
        <v>1279</v>
      </c>
      <c r="B1286" s="87" t="s">
        <v>425</v>
      </c>
      <c r="C1286" s="83" t="s">
        <v>2533</v>
      </c>
      <c r="D1286" s="72" t="s">
        <v>2126</v>
      </c>
      <c r="E1286" s="19" t="s">
        <v>2127</v>
      </c>
      <c r="F1286" s="19" t="s">
        <v>2128</v>
      </c>
      <c r="G1286" s="85" t="s">
        <v>2129</v>
      </c>
      <c r="H1286" s="19" t="s">
        <v>2130</v>
      </c>
      <c r="I1286" s="46">
        <v>425944.47499999998</v>
      </c>
      <c r="J1286" s="75">
        <v>425944.47499999998</v>
      </c>
      <c r="K1286" s="76">
        <v>1</v>
      </c>
      <c r="L1286" s="76" t="s">
        <v>2716</v>
      </c>
    </row>
    <row r="1287" spans="1:12" ht="75" customHeight="1" x14ac:dyDescent="0.3">
      <c r="A1287" s="70">
        <f t="shared" si="19"/>
        <v>1280</v>
      </c>
      <c r="B1287" s="87" t="s">
        <v>425</v>
      </c>
      <c r="C1287" s="83" t="s">
        <v>2533</v>
      </c>
      <c r="D1287" s="72" t="s">
        <v>2126</v>
      </c>
      <c r="E1287" s="19" t="s">
        <v>2127</v>
      </c>
      <c r="F1287" s="19" t="s">
        <v>2128</v>
      </c>
      <c r="G1287" s="85" t="s">
        <v>2129</v>
      </c>
      <c r="H1287" s="19" t="s">
        <v>2186</v>
      </c>
      <c r="I1287" s="46">
        <v>454134.99999999994</v>
      </c>
      <c r="J1287" s="75">
        <v>454134.99999999988</v>
      </c>
      <c r="K1287" s="76">
        <v>2</v>
      </c>
      <c r="L1287" s="76" t="s">
        <v>2716</v>
      </c>
    </row>
    <row r="1288" spans="1:12" ht="75" customHeight="1" x14ac:dyDescent="0.3">
      <c r="A1288" s="70">
        <f t="shared" si="19"/>
        <v>1281</v>
      </c>
      <c r="B1288" s="87" t="s">
        <v>425</v>
      </c>
      <c r="C1288" s="72" t="s">
        <v>2533</v>
      </c>
      <c r="D1288" s="72" t="s">
        <v>2217</v>
      </c>
      <c r="E1288" s="19" t="s">
        <v>2218</v>
      </c>
      <c r="F1288" s="19" t="s">
        <v>2219</v>
      </c>
      <c r="G1288" s="85" t="s">
        <v>2180</v>
      </c>
      <c r="H1288" s="72" t="s">
        <v>2220</v>
      </c>
      <c r="I1288" s="81">
        <v>515199.99999999994</v>
      </c>
      <c r="J1288" s="75">
        <v>525053.35726129648</v>
      </c>
      <c r="K1288" s="76">
        <v>3</v>
      </c>
      <c r="L1288" s="76" t="s">
        <v>2716</v>
      </c>
    </row>
    <row r="1289" spans="1:12" ht="75" customHeight="1" x14ac:dyDescent="0.3">
      <c r="A1289" s="70">
        <f t="shared" ref="A1289:A1352" si="20">ROW(A1282)</f>
        <v>1282</v>
      </c>
      <c r="B1289" s="87" t="s">
        <v>425</v>
      </c>
      <c r="C1289" s="83" t="s">
        <v>2533</v>
      </c>
      <c r="D1289" s="72" t="s">
        <v>2126</v>
      </c>
      <c r="E1289" s="19" t="s">
        <v>2127</v>
      </c>
      <c r="F1289" s="19" t="s">
        <v>2128</v>
      </c>
      <c r="G1289" s="85" t="s">
        <v>2129</v>
      </c>
      <c r="H1289" s="19" t="s">
        <v>2188</v>
      </c>
      <c r="I1289" s="46">
        <v>616497.75</v>
      </c>
      <c r="J1289" s="75">
        <v>616497.75</v>
      </c>
      <c r="K1289" s="76">
        <v>4</v>
      </c>
      <c r="L1289" s="76" t="s">
        <v>2716</v>
      </c>
    </row>
    <row r="1290" spans="1:12" ht="75" customHeight="1" x14ac:dyDescent="0.3">
      <c r="A1290" s="70">
        <f t="shared" si="20"/>
        <v>1283</v>
      </c>
      <c r="B1290" s="87" t="s">
        <v>425</v>
      </c>
      <c r="C1290" s="72" t="s">
        <v>2533</v>
      </c>
      <c r="D1290" s="82" t="s">
        <v>1484</v>
      </c>
      <c r="E1290" s="19" t="s">
        <v>1616</v>
      </c>
      <c r="F1290" s="19" t="s">
        <v>2375</v>
      </c>
      <c r="G1290" s="85" t="s">
        <v>78</v>
      </c>
      <c r="H1290" s="72" t="s">
        <v>2163</v>
      </c>
      <c r="I1290" s="105">
        <v>711275</v>
      </c>
      <c r="J1290" s="75">
        <v>737491.3712196761</v>
      </c>
      <c r="K1290" s="76">
        <v>5</v>
      </c>
      <c r="L1290" s="76" t="s">
        <v>2716</v>
      </c>
    </row>
    <row r="1291" spans="1:12" ht="75" customHeight="1" x14ac:dyDescent="0.3">
      <c r="A1291" s="70">
        <f t="shared" si="20"/>
        <v>1284</v>
      </c>
      <c r="B1291" s="87" t="s">
        <v>425</v>
      </c>
      <c r="C1291" s="71" t="s">
        <v>2533</v>
      </c>
      <c r="D1291" s="72" t="s">
        <v>2146</v>
      </c>
      <c r="E1291" s="19" t="s">
        <v>1621</v>
      </c>
      <c r="F1291" s="19" t="s">
        <v>2528</v>
      </c>
      <c r="G1291" s="85" t="s">
        <v>2374</v>
      </c>
      <c r="H1291" s="87" t="s">
        <v>2149</v>
      </c>
      <c r="I1291" s="105">
        <v>891071.75</v>
      </c>
      <c r="J1291" s="75">
        <v>923957.28063389694</v>
      </c>
      <c r="K1291" s="76">
        <v>6</v>
      </c>
      <c r="L1291" s="76" t="s">
        <v>2716</v>
      </c>
    </row>
    <row r="1292" spans="1:12" ht="75" customHeight="1" x14ac:dyDescent="0.3">
      <c r="A1292" s="70">
        <f t="shared" si="20"/>
        <v>1285</v>
      </c>
      <c r="B1292" s="87" t="s">
        <v>425</v>
      </c>
      <c r="C1292" s="71" t="s">
        <v>2533</v>
      </c>
      <c r="D1292" s="72" t="s">
        <v>2146</v>
      </c>
      <c r="E1292" s="19" t="s">
        <v>1621</v>
      </c>
      <c r="F1292" s="19" t="s">
        <v>2222</v>
      </c>
      <c r="G1292" s="85" t="s">
        <v>2223</v>
      </c>
      <c r="H1292" s="87" t="s">
        <v>2149</v>
      </c>
      <c r="I1292" s="105">
        <v>898029.25</v>
      </c>
      <c r="J1292" s="75">
        <v>931171.5512916866</v>
      </c>
      <c r="K1292" s="76">
        <v>7</v>
      </c>
      <c r="L1292" s="76" t="s">
        <v>2716</v>
      </c>
    </row>
    <row r="1293" spans="1:12" ht="75" customHeight="1" x14ac:dyDescent="0.3">
      <c r="A1293" s="70">
        <f t="shared" si="20"/>
        <v>1286</v>
      </c>
      <c r="B1293" s="87" t="s">
        <v>425</v>
      </c>
      <c r="C1293" s="83" t="s">
        <v>2533</v>
      </c>
      <c r="D1293" s="72" t="s">
        <v>2126</v>
      </c>
      <c r="E1293" s="19" t="s">
        <v>2127</v>
      </c>
      <c r="F1293" s="19" t="s">
        <v>2128</v>
      </c>
      <c r="G1293" s="85" t="s">
        <v>2129</v>
      </c>
      <c r="H1293" s="19" t="s">
        <v>2132</v>
      </c>
      <c r="I1293" s="46">
        <v>923633.42499999993</v>
      </c>
      <c r="J1293" s="75">
        <v>923633.42499999981</v>
      </c>
      <c r="K1293" s="76">
        <v>8</v>
      </c>
      <c r="L1293" s="76" t="s">
        <v>2716</v>
      </c>
    </row>
    <row r="1294" spans="1:12" ht="75" customHeight="1" x14ac:dyDescent="0.3">
      <c r="A1294" s="70">
        <f t="shared" si="20"/>
        <v>1287</v>
      </c>
      <c r="B1294" s="87" t="s">
        <v>425</v>
      </c>
      <c r="C1294" s="83" t="s">
        <v>2533</v>
      </c>
      <c r="D1294" s="72" t="s">
        <v>2177</v>
      </c>
      <c r="E1294" s="19" t="s">
        <v>2178</v>
      </c>
      <c r="F1294" s="19" t="s">
        <v>2179</v>
      </c>
      <c r="G1294" s="85" t="s">
        <v>2180</v>
      </c>
      <c r="H1294" s="72" t="s">
        <v>2216</v>
      </c>
      <c r="I1294" s="105">
        <v>1014651.1</v>
      </c>
      <c r="J1294" s="75">
        <v>1039804.3242969813</v>
      </c>
      <c r="K1294" s="76">
        <v>9</v>
      </c>
      <c r="L1294" s="76" t="s">
        <v>2716</v>
      </c>
    </row>
    <row r="1295" spans="1:12" ht="75" customHeight="1" x14ac:dyDescent="0.3">
      <c r="A1295" s="70">
        <f t="shared" si="20"/>
        <v>1288</v>
      </c>
      <c r="B1295" s="87" t="s">
        <v>425</v>
      </c>
      <c r="C1295" s="83" t="s">
        <v>2533</v>
      </c>
      <c r="D1295" s="72" t="s">
        <v>1627</v>
      </c>
      <c r="E1295" s="19" t="s">
        <v>1616</v>
      </c>
      <c r="F1295" s="19" t="s">
        <v>2534</v>
      </c>
      <c r="G1295" s="85" t="s">
        <v>2238</v>
      </c>
      <c r="H1295" s="72" t="s">
        <v>2531</v>
      </c>
      <c r="I1295" s="105">
        <v>1196178.3700000001</v>
      </c>
      <c r="J1295" s="75">
        <v>1196178.3700000001</v>
      </c>
      <c r="K1295" s="76">
        <v>10</v>
      </c>
      <c r="L1295" s="76" t="s">
        <v>2716</v>
      </c>
    </row>
    <row r="1296" spans="1:12" ht="75" customHeight="1" x14ac:dyDescent="0.3">
      <c r="A1296" s="70">
        <f t="shared" si="20"/>
        <v>1289</v>
      </c>
      <c r="B1296" s="87" t="s">
        <v>425</v>
      </c>
      <c r="C1296" s="83" t="s">
        <v>2533</v>
      </c>
      <c r="D1296" s="72" t="s">
        <v>2142</v>
      </c>
      <c r="E1296" s="19" t="s">
        <v>2143</v>
      </c>
      <c r="F1296" s="19" t="s">
        <v>2197</v>
      </c>
      <c r="G1296" s="85" t="s">
        <v>2198</v>
      </c>
      <c r="H1296" s="72" t="s">
        <v>2166</v>
      </c>
      <c r="I1296" s="46">
        <v>1236058.83</v>
      </c>
      <c r="J1296" s="75">
        <v>1272260.3967368007</v>
      </c>
      <c r="K1296" s="76">
        <v>11</v>
      </c>
      <c r="L1296" s="76" t="s">
        <v>2716</v>
      </c>
    </row>
    <row r="1297" spans="1:12" ht="75" customHeight="1" x14ac:dyDescent="0.3">
      <c r="A1297" s="70">
        <f t="shared" si="20"/>
        <v>1290</v>
      </c>
      <c r="B1297" s="87" t="s">
        <v>425</v>
      </c>
      <c r="C1297" s="83" t="s">
        <v>2533</v>
      </c>
      <c r="D1297" s="72" t="s">
        <v>2142</v>
      </c>
      <c r="E1297" s="19" t="s">
        <v>2143</v>
      </c>
      <c r="F1297" s="19" t="s">
        <v>2200</v>
      </c>
      <c r="G1297" s="85" t="s">
        <v>2201</v>
      </c>
      <c r="H1297" s="72" t="s">
        <v>2166</v>
      </c>
      <c r="I1297" s="46">
        <v>1244102.6299999999</v>
      </c>
      <c r="J1297" s="75">
        <v>1280775.2409185001</v>
      </c>
      <c r="K1297" s="76">
        <v>12</v>
      </c>
      <c r="L1297" s="76" t="s">
        <v>2716</v>
      </c>
    </row>
    <row r="1298" spans="1:12" ht="75" customHeight="1" x14ac:dyDescent="0.3">
      <c r="A1298" s="70">
        <f t="shared" si="20"/>
        <v>1291</v>
      </c>
      <c r="B1298" s="87" t="s">
        <v>425</v>
      </c>
      <c r="C1298" s="83" t="s">
        <v>2533</v>
      </c>
      <c r="D1298" s="72" t="s">
        <v>2142</v>
      </c>
      <c r="E1298" s="19" t="s">
        <v>2143</v>
      </c>
      <c r="F1298" s="19" t="s">
        <v>2519</v>
      </c>
      <c r="G1298" s="85" t="s">
        <v>2520</v>
      </c>
      <c r="H1298" s="72" t="s">
        <v>2166</v>
      </c>
      <c r="I1298" s="46">
        <v>1265617.3799999999</v>
      </c>
      <c r="J1298" s="75">
        <v>1303043.949645916</v>
      </c>
      <c r="K1298" s="76">
        <v>13</v>
      </c>
      <c r="L1298" s="76" t="s">
        <v>2716</v>
      </c>
    </row>
    <row r="1299" spans="1:12" ht="75" customHeight="1" x14ac:dyDescent="0.3">
      <c r="A1299" s="70">
        <f t="shared" si="20"/>
        <v>1292</v>
      </c>
      <c r="B1299" s="87" t="s">
        <v>425</v>
      </c>
      <c r="C1299" s="83" t="s">
        <v>2533</v>
      </c>
      <c r="D1299" s="72" t="s">
        <v>2142</v>
      </c>
      <c r="E1299" s="19" t="s">
        <v>2143</v>
      </c>
      <c r="F1299" s="19" t="s">
        <v>2521</v>
      </c>
      <c r="G1299" s="85" t="s">
        <v>2522</v>
      </c>
      <c r="H1299" s="72" t="s">
        <v>2166</v>
      </c>
      <c r="I1299" s="46">
        <v>1285000.03</v>
      </c>
      <c r="J1299" s="75">
        <v>1323425.3764666538</v>
      </c>
      <c r="K1299" s="76">
        <v>14</v>
      </c>
      <c r="L1299" s="76" t="s">
        <v>2716</v>
      </c>
    </row>
    <row r="1300" spans="1:12" ht="75" customHeight="1" x14ac:dyDescent="0.3">
      <c r="A1300" s="70">
        <f t="shared" si="20"/>
        <v>1293</v>
      </c>
      <c r="B1300" s="87" t="s">
        <v>426</v>
      </c>
      <c r="C1300" s="83" t="s">
        <v>2535</v>
      </c>
      <c r="D1300" s="72" t="s">
        <v>2126</v>
      </c>
      <c r="E1300" s="19" t="s">
        <v>2127</v>
      </c>
      <c r="F1300" s="19" t="s">
        <v>2135</v>
      </c>
      <c r="G1300" s="85" t="s">
        <v>2136</v>
      </c>
      <c r="H1300" s="19" t="s">
        <v>2186</v>
      </c>
      <c r="I1300" s="46">
        <v>741750</v>
      </c>
      <c r="J1300" s="75">
        <v>741750</v>
      </c>
      <c r="K1300" s="76">
        <v>1</v>
      </c>
      <c r="L1300" s="76" t="s">
        <v>2716</v>
      </c>
    </row>
    <row r="1301" spans="1:12" ht="75" customHeight="1" x14ac:dyDescent="0.3">
      <c r="A1301" s="70">
        <f t="shared" si="20"/>
        <v>1294</v>
      </c>
      <c r="B1301" s="87" t="s">
        <v>426</v>
      </c>
      <c r="C1301" s="83" t="s">
        <v>2535</v>
      </c>
      <c r="D1301" s="72" t="s">
        <v>2126</v>
      </c>
      <c r="E1301" s="19" t="s">
        <v>2127</v>
      </c>
      <c r="F1301" s="19" t="s">
        <v>2135</v>
      </c>
      <c r="G1301" s="85" t="s">
        <v>2136</v>
      </c>
      <c r="H1301" s="19" t="s">
        <v>2130</v>
      </c>
      <c r="I1301" s="46">
        <v>751467.5</v>
      </c>
      <c r="J1301" s="75">
        <v>751467.5</v>
      </c>
      <c r="K1301" s="76">
        <v>2</v>
      </c>
      <c r="L1301" s="76" t="s">
        <v>2716</v>
      </c>
    </row>
    <row r="1302" spans="1:12" ht="75" customHeight="1" x14ac:dyDescent="0.3">
      <c r="A1302" s="70">
        <f t="shared" si="20"/>
        <v>1295</v>
      </c>
      <c r="B1302" s="87" t="s">
        <v>426</v>
      </c>
      <c r="C1302" s="83" t="s">
        <v>2535</v>
      </c>
      <c r="D1302" s="72" t="s">
        <v>2126</v>
      </c>
      <c r="E1302" s="19" t="s">
        <v>2127</v>
      </c>
      <c r="F1302" s="19" t="s">
        <v>2137</v>
      </c>
      <c r="G1302" s="85" t="s">
        <v>2138</v>
      </c>
      <c r="H1302" s="19" t="s">
        <v>2186</v>
      </c>
      <c r="I1302" s="46">
        <v>770499.99999999988</v>
      </c>
      <c r="J1302" s="75">
        <v>770499.99999999977</v>
      </c>
      <c r="K1302" s="76">
        <v>3</v>
      </c>
      <c r="L1302" s="76" t="s">
        <v>2716</v>
      </c>
    </row>
    <row r="1303" spans="1:12" ht="75" customHeight="1" x14ac:dyDescent="0.3">
      <c r="A1303" s="70">
        <f t="shared" si="20"/>
        <v>1296</v>
      </c>
      <c r="B1303" s="87" t="s">
        <v>426</v>
      </c>
      <c r="C1303" s="72" t="s">
        <v>2535</v>
      </c>
      <c r="D1303" s="72" t="s">
        <v>2217</v>
      </c>
      <c r="E1303" s="19" t="s">
        <v>2258</v>
      </c>
      <c r="F1303" s="19" t="s">
        <v>2259</v>
      </c>
      <c r="G1303" s="85" t="s">
        <v>2393</v>
      </c>
      <c r="H1303" s="72" t="s">
        <v>2220</v>
      </c>
      <c r="I1303" s="81">
        <v>772800</v>
      </c>
      <c r="J1303" s="75">
        <v>818101.91332333582</v>
      </c>
      <c r="K1303" s="76">
        <v>4</v>
      </c>
      <c r="L1303" s="76" t="s">
        <v>2716</v>
      </c>
    </row>
    <row r="1304" spans="1:12" ht="75" customHeight="1" x14ac:dyDescent="0.3">
      <c r="A1304" s="70">
        <f t="shared" si="20"/>
        <v>1297</v>
      </c>
      <c r="B1304" s="87" t="s">
        <v>426</v>
      </c>
      <c r="C1304" s="83" t="s">
        <v>2535</v>
      </c>
      <c r="D1304" s="72" t="s">
        <v>2126</v>
      </c>
      <c r="E1304" s="19" t="s">
        <v>2127</v>
      </c>
      <c r="F1304" s="19" t="s">
        <v>2135</v>
      </c>
      <c r="G1304" s="85" t="s">
        <v>2136</v>
      </c>
      <c r="H1304" s="19" t="s">
        <v>2188</v>
      </c>
      <c r="I1304" s="46">
        <v>812271.45</v>
      </c>
      <c r="J1304" s="75">
        <v>812271.45</v>
      </c>
      <c r="K1304" s="76">
        <v>5</v>
      </c>
      <c r="L1304" s="76" t="s">
        <v>2716</v>
      </c>
    </row>
    <row r="1305" spans="1:12" ht="75" customHeight="1" x14ac:dyDescent="0.3">
      <c r="A1305" s="70">
        <f t="shared" si="20"/>
        <v>1298</v>
      </c>
      <c r="B1305" s="87" t="s">
        <v>426</v>
      </c>
      <c r="C1305" s="83" t="s">
        <v>2535</v>
      </c>
      <c r="D1305" s="72" t="s">
        <v>2126</v>
      </c>
      <c r="E1305" s="19" t="s">
        <v>2127</v>
      </c>
      <c r="F1305" s="19" t="s">
        <v>2137</v>
      </c>
      <c r="G1305" s="85" t="s">
        <v>2138</v>
      </c>
      <c r="H1305" s="19" t="s">
        <v>2130</v>
      </c>
      <c r="I1305" s="46">
        <v>845261.49999999988</v>
      </c>
      <c r="J1305" s="75">
        <v>845261.49999999977</v>
      </c>
      <c r="K1305" s="76">
        <v>6</v>
      </c>
      <c r="L1305" s="76" t="s">
        <v>2716</v>
      </c>
    </row>
    <row r="1306" spans="1:12" ht="75" customHeight="1" x14ac:dyDescent="0.3">
      <c r="A1306" s="70">
        <f t="shared" si="20"/>
        <v>1299</v>
      </c>
      <c r="B1306" s="87" t="s">
        <v>426</v>
      </c>
      <c r="C1306" s="83" t="s">
        <v>2535</v>
      </c>
      <c r="D1306" s="72" t="s">
        <v>2126</v>
      </c>
      <c r="E1306" s="19" t="s">
        <v>2127</v>
      </c>
      <c r="F1306" s="19" t="s">
        <v>2137</v>
      </c>
      <c r="G1306" s="85" t="s">
        <v>2138</v>
      </c>
      <c r="H1306" s="19" t="s">
        <v>2188</v>
      </c>
      <c r="I1306" s="46">
        <v>864021.45</v>
      </c>
      <c r="J1306" s="75">
        <v>864021.45</v>
      </c>
      <c r="K1306" s="76">
        <v>7</v>
      </c>
      <c r="L1306" s="76" t="s">
        <v>2716</v>
      </c>
    </row>
    <row r="1307" spans="1:12" ht="75" customHeight="1" x14ac:dyDescent="0.3">
      <c r="A1307" s="70">
        <f t="shared" si="20"/>
        <v>1300</v>
      </c>
      <c r="B1307" s="87" t="s">
        <v>426</v>
      </c>
      <c r="C1307" s="83" t="s">
        <v>2535</v>
      </c>
      <c r="D1307" s="72" t="s">
        <v>2126</v>
      </c>
      <c r="E1307" s="19" t="s">
        <v>2127</v>
      </c>
      <c r="F1307" s="19" t="s">
        <v>2135</v>
      </c>
      <c r="G1307" s="85" t="s">
        <v>2136</v>
      </c>
      <c r="H1307" s="19" t="s">
        <v>2132</v>
      </c>
      <c r="I1307" s="46">
        <v>904901.07499999995</v>
      </c>
      <c r="J1307" s="75">
        <v>904901.07499999995</v>
      </c>
      <c r="K1307" s="76">
        <v>8</v>
      </c>
      <c r="L1307" s="76" t="s">
        <v>2716</v>
      </c>
    </row>
    <row r="1308" spans="1:12" ht="75" customHeight="1" x14ac:dyDescent="0.3">
      <c r="A1308" s="70">
        <f t="shared" si="20"/>
        <v>1301</v>
      </c>
      <c r="B1308" s="87" t="s">
        <v>426</v>
      </c>
      <c r="C1308" s="72" t="s">
        <v>2535</v>
      </c>
      <c r="D1308" s="72" t="s">
        <v>2217</v>
      </c>
      <c r="E1308" s="19" t="s">
        <v>2218</v>
      </c>
      <c r="F1308" s="19" t="s">
        <v>2275</v>
      </c>
      <c r="G1308" s="19" t="s">
        <v>2274</v>
      </c>
      <c r="H1308" s="72" t="s">
        <v>2220</v>
      </c>
      <c r="I1308" s="81">
        <v>953119.99999999988</v>
      </c>
      <c r="J1308" s="75">
        <v>1047500.9387597906</v>
      </c>
      <c r="K1308" s="76">
        <v>9</v>
      </c>
      <c r="L1308" s="76" t="s">
        <v>2716</v>
      </c>
    </row>
    <row r="1309" spans="1:12" ht="75" customHeight="1" x14ac:dyDescent="0.3">
      <c r="A1309" s="70">
        <f t="shared" si="20"/>
        <v>1302</v>
      </c>
      <c r="B1309" s="87" t="s">
        <v>426</v>
      </c>
      <c r="C1309" s="83" t="s">
        <v>2535</v>
      </c>
      <c r="D1309" s="72" t="s">
        <v>2126</v>
      </c>
      <c r="E1309" s="19" t="s">
        <v>2127</v>
      </c>
      <c r="F1309" s="19" t="s">
        <v>2137</v>
      </c>
      <c r="G1309" s="85" t="s">
        <v>2138</v>
      </c>
      <c r="H1309" s="19" t="s">
        <v>2132</v>
      </c>
      <c r="I1309" s="46">
        <v>956651.07499999995</v>
      </c>
      <c r="J1309" s="75">
        <v>956651.07499999995</v>
      </c>
      <c r="K1309" s="76">
        <v>10</v>
      </c>
      <c r="L1309" s="76" t="s">
        <v>2716</v>
      </c>
    </row>
    <row r="1310" spans="1:12" ht="75" customHeight="1" x14ac:dyDescent="0.3">
      <c r="A1310" s="70">
        <f t="shared" si="20"/>
        <v>1303</v>
      </c>
      <c r="B1310" s="87" t="s">
        <v>426</v>
      </c>
      <c r="C1310" s="72" t="s">
        <v>2535</v>
      </c>
      <c r="D1310" s="82" t="s">
        <v>1484</v>
      </c>
      <c r="E1310" s="19" t="s">
        <v>1616</v>
      </c>
      <c r="F1310" s="19" t="s">
        <v>2504</v>
      </c>
      <c r="G1310" s="85" t="s">
        <v>78</v>
      </c>
      <c r="H1310" s="72" t="s">
        <v>2163</v>
      </c>
      <c r="I1310" s="105">
        <v>998200</v>
      </c>
      <c r="J1310" s="75">
        <v>1036833.8905544583</v>
      </c>
      <c r="K1310" s="76">
        <v>11</v>
      </c>
      <c r="L1310" s="76" t="s">
        <v>2716</v>
      </c>
    </row>
    <row r="1311" spans="1:12" ht="75" customHeight="1" x14ac:dyDescent="0.3">
      <c r="A1311" s="70">
        <f t="shared" si="20"/>
        <v>1304</v>
      </c>
      <c r="B1311" s="87" t="s">
        <v>426</v>
      </c>
      <c r="C1311" s="72" t="s">
        <v>2535</v>
      </c>
      <c r="D1311" s="72" t="s">
        <v>2217</v>
      </c>
      <c r="E1311" s="19" t="s">
        <v>2218</v>
      </c>
      <c r="F1311" s="19" t="s">
        <v>2278</v>
      </c>
      <c r="G1311" s="19" t="s">
        <v>2279</v>
      </c>
      <c r="H1311" s="72" t="s">
        <v>2220</v>
      </c>
      <c r="I1311" s="81">
        <v>1017519.9999999999</v>
      </c>
      <c r="J1311" s="75">
        <v>1118278.0292165331</v>
      </c>
      <c r="K1311" s="76">
        <v>12</v>
      </c>
      <c r="L1311" s="76" t="s">
        <v>2716</v>
      </c>
    </row>
    <row r="1312" spans="1:12" ht="75" customHeight="1" x14ac:dyDescent="0.3">
      <c r="A1312" s="70">
        <f t="shared" si="20"/>
        <v>1305</v>
      </c>
      <c r="B1312" s="87" t="s">
        <v>426</v>
      </c>
      <c r="C1312" s="72" t="s">
        <v>2535</v>
      </c>
      <c r="D1312" s="82" t="s">
        <v>1484</v>
      </c>
      <c r="E1312" s="19" t="s">
        <v>1616</v>
      </c>
      <c r="F1312" s="19" t="s">
        <v>2505</v>
      </c>
      <c r="G1312" s="85" t="s">
        <v>78</v>
      </c>
      <c r="H1312" s="72" t="s">
        <v>2163</v>
      </c>
      <c r="I1312" s="105">
        <v>1078941.5</v>
      </c>
      <c r="J1312" s="75">
        <v>1119373.0746313108</v>
      </c>
      <c r="K1312" s="76">
        <v>13</v>
      </c>
      <c r="L1312" s="76" t="s">
        <v>2716</v>
      </c>
    </row>
    <row r="1313" spans="1:12" ht="75" customHeight="1" x14ac:dyDescent="0.3">
      <c r="A1313" s="70">
        <f t="shared" si="20"/>
        <v>1306</v>
      </c>
      <c r="B1313" s="87" t="s">
        <v>426</v>
      </c>
      <c r="C1313" s="83" t="s">
        <v>2535</v>
      </c>
      <c r="D1313" s="72" t="s">
        <v>2142</v>
      </c>
      <c r="E1313" s="19" t="s">
        <v>2143</v>
      </c>
      <c r="F1313" s="19" t="s">
        <v>2262</v>
      </c>
      <c r="G1313" s="85" t="s">
        <v>2263</v>
      </c>
      <c r="H1313" s="72" t="s">
        <v>2166</v>
      </c>
      <c r="I1313" s="46">
        <v>1102942.48</v>
      </c>
      <c r="J1313" s="75">
        <v>1134358.193754477</v>
      </c>
      <c r="K1313" s="76">
        <v>14</v>
      </c>
      <c r="L1313" s="76" t="s">
        <v>2716</v>
      </c>
    </row>
    <row r="1314" spans="1:12" ht="75" customHeight="1" x14ac:dyDescent="0.3">
      <c r="A1314" s="70">
        <f t="shared" si="20"/>
        <v>1307</v>
      </c>
      <c r="B1314" s="87" t="s">
        <v>426</v>
      </c>
      <c r="C1314" s="83" t="s">
        <v>2535</v>
      </c>
      <c r="D1314" s="72" t="s">
        <v>2142</v>
      </c>
      <c r="E1314" s="19" t="s">
        <v>2143</v>
      </c>
      <c r="F1314" s="19" t="s">
        <v>2264</v>
      </c>
      <c r="G1314" s="85" t="s">
        <v>2265</v>
      </c>
      <c r="H1314" s="72" t="s">
        <v>2166</v>
      </c>
      <c r="I1314" s="46">
        <v>1148104.06</v>
      </c>
      <c r="J1314" s="75">
        <v>1181186.3924268452</v>
      </c>
      <c r="K1314" s="76">
        <v>15</v>
      </c>
      <c r="L1314" s="76" t="s">
        <v>2716</v>
      </c>
    </row>
    <row r="1315" spans="1:12" ht="75" customHeight="1" x14ac:dyDescent="0.3">
      <c r="A1315" s="70">
        <f t="shared" si="20"/>
        <v>1308</v>
      </c>
      <c r="B1315" s="87" t="s">
        <v>426</v>
      </c>
      <c r="C1315" s="83" t="s">
        <v>2535</v>
      </c>
      <c r="D1315" s="72" t="s">
        <v>2142</v>
      </c>
      <c r="E1315" s="19" t="s">
        <v>2143</v>
      </c>
      <c r="F1315" s="19" t="s">
        <v>2266</v>
      </c>
      <c r="G1315" s="85" t="s">
        <v>2267</v>
      </c>
      <c r="H1315" s="72" t="s">
        <v>2166</v>
      </c>
      <c r="I1315" s="46">
        <v>1184694.5</v>
      </c>
      <c r="J1315" s="75">
        <v>1218102.4793034149</v>
      </c>
      <c r="K1315" s="76">
        <v>16</v>
      </c>
      <c r="L1315" s="76" t="s">
        <v>2716</v>
      </c>
    </row>
    <row r="1316" spans="1:12" ht="75" customHeight="1" x14ac:dyDescent="0.3">
      <c r="A1316" s="70">
        <f t="shared" si="20"/>
        <v>1309</v>
      </c>
      <c r="B1316" s="87" t="s">
        <v>426</v>
      </c>
      <c r="C1316" s="71" t="s">
        <v>2535</v>
      </c>
      <c r="D1316" s="72" t="s">
        <v>2146</v>
      </c>
      <c r="E1316" s="19" t="s">
        <v>1621</v>
      </c>
      <c r="F1316" s="19" t="s">
        <v>2268</v>
      </c>
      <c r="G1316" s="85" t="s">
        <v>1637</v>
      </c>
      <c r="H1316" s="87" t="s">
        <v>2149</v>
      </c>
      <c r="I1316" s="105">
        <v>1223000.8500000001</v>
      </c>
      <c r="J1316" s="75">
        <v>1266979.0983164697</v>
      </c>
      <c r="K1316" s="76">
        <v>17</v>
      </c>
      <c r="L1316" s="76" t="s">
        <v>2716</v>
      </c>
    </row>
    <row r="1317" spans="1:12" ht="75" customHeight="1" x14ac:dyDescent="0.3">
      <c r="A1317" s="70">
        <f t="shared" si="20"/>
        <v>1310</v>
      </c>
      <c r="B1317" s="87" t="s">
        <v>426</v>
      </c>
      <c r="C1317" s="83" t="s">
        <v>2535</v>
      </c>
      <c r="D1317" s="72" t="s">
        <v>2142</v>
      </c>
      <c r="E1317" s="19" t="s">
        <v>2143</v>
      </c>
      <c r="F1317" s="19" t="s">
        <v>2269</v>
      </c>
      <c r="G1317" s="85" t="s">
        <v>2270</v>
      </c>
      <c r="H1317" s="72" t="s">
        <v>2166</v>
      </c>
      <c r="I1317" s="46">
        <v>1226173.3700000001</v>
      </c>
      <c r="J1317" s="75">
        <v>1261099.1365778567</v>
      </c>
      <c r="K1317" s="76">
        <v>18</v>
      </c>
      <c r="L1317" s="76" t="s">
        <v>2716</v>
      </c>
    </row>
    <row r="1318" spans="1:12" ht="75" customHeight="1" x14ac:dyDescent="0.3">
      <c r="A1318" s="70">
        <f t="shared" si="20"/>
        <v>1311</v>
      </c>
      <c r="B1318" s="87" t="s">
        <v>426</v>
      </c>
      <c r="C1318" s="83" t="s">
        <v>2535</v>
      </c>
      <c r="D1318" s="72" t="s">
        <v>2142</v>
      </c>
      <c r="E1318" s="19" t="s">
        <v>2143</v>
      </c>
      <c r="F1318" s="19" t="s">
        <v>2271</v>
      </c>
      <c r="G1318" s="85" t="s">
        <v>2272</v>
      </c>
      <c r="H1318" s="72" t="s">
        <v>2166</v>
      </c>
      <c r="I1318" s="46">
        <v>1255150.44</v>
      </c>
      <c r="J1318" s="75">
        <v>1291317.2871948273</v>
      </c>
      <c r="K1318" s="76">
        <v>19</v>
      </c>
      <c r="L1318" s="76" t="s">
        <v>2716</v>
      </c>
    </row>
    <row r="1319" spans="1:12" ht="75" customHeight="1" x14ac:dyDescent="0.3">
      <c r="A1319" s="70">
        <f t="shared" si="20"/>
        <v>1312</v>
      </c>
      <c r="B1319" s="87" t="s">
        <v>426</v>
      </c>
      <c r="C1319" s="83" t="s">
        <v>2535</v>
      </c>
      <c r="D1319" s="72" t="s">
        <v>1627</v>
      </c>
      <c r="E1319" s="19" t="s">
        <v>1616</v>
      </c>
      <c r="F1319" s="19" t="s">
        <v>2536</v>
      </c>
      <c r="G1319" s="85" t="s">
        <v>2537</v>
      </c>
      <c r="H1319" s="72" t="s">
        <v>2531</v>
      </c>
      <c r="I1319" s="105">
        <v>1343048.55</v>
      </c>
      <c r="J1319" s="75">
        <v>1343048.55</v>
      </c>
      <c r="K1319" s="76">
        <v>20</v>
      </c>
      <c r="L1319" s="76" t="s">
        <v>2716</v>
      </c>
    </row>
    <row r="1320" spans="1:12" ht="75" customHeight="1" x14ac:dyDescent="0.3">
      <c r="A1320" s="70">
        <f t="shared" si="20"/>
        <v>1313</v>
      </c>
      <c r="B1320" s="87" t="s">
        <v>426</v>
      </c>
      <c r="C1320" s="83" t="s">
        <v>2535</v>
      </c>
      <c r="D1320" s="72" t="s">
        <v>2177</v>
      </c>
      <c r="E1320" s="19" t="s">
        <v>2178</v>
      </c>
      <c r="F1320" s="19" t="s">
        <v>2290</v>
      </c>
      <c r="G1320" s="85" t="s">
        <v>2274</v>
      </c>
      <c r="H1320" s="72" t="s">
        <v>2216</v>
      </c>
      <c r="I1320" s="105">
        <v>1644071.17</v>
      </c>
      <c r="J1320" s="75">
        <v>1684827.7324274299</v>
      </c>
      <c r="K1320" s="76">
        <v>21</v>
      </c>
      <c r="L1320" s="76" t="s">
        <v>2716</v>
      </c>
    </row>
    <row r="1321" spans="1:12" ht="75" customHeight="1" x14ac:dyDescent="0.3">
      <c r="A1321" s="70">
        <f t="shared" si="20"/>
        <v>1314</v>
      </c>
      <c r="B1321" s="87" t="s">
        <v>426</v>
      </c>
      <c r="C1321" s="83" t="s">
        <v>2535</v>
      </c>
      <c r="D1321" s="106" t="s">
        <v>1576</v>
      </c>
      <c r="E1321" s="19" t="s">
        <v>2252</v>
      </c>
      <c r="F1321" s="19" t="s">
        <v>2451</v>
      </c>
      <c r="G1321" s="19" t="s">
        <v>2451</v>
      </c>
      <c r="H1321" s="72" t="s">
        <v>1579</v>
      </c>
      <c r="I1321" s="105">
        <f>(1016055+425000)*1.15</f>
        <v>1657213.2499999998</v>
      </c>
      <c r="J1321" s="75">
        <v>1898624.1239150937</v>
      </c>
      <c r="K1321" s="76">
        <v>22</v>
      </c>
      <c r="L1321" s="76" t="s">
        <v>2716</v>
      </c>
    </row>
    <row r="1322" spans="1:12" ht="75" customHeight="1" x14ac:dyDescent="0.3">
      <c r="A1322" s="70">
        <f t="shared" si="20"/>
        <v>1315</v>
      </c>
      <c r="B1322" s="87" t="s">
        <v>427</v>
      </c>
      <c r="C1322" s="83" t="s">
        <v>2538</v>
      </c>
      <c r="D1322" s="72" t="s">
        <v>2126</v>
      </c>
      <c r="E1322" s="19" t="s">
        <v>2127</v>
      </c>
      <c r="F1322" s="19" t="s">
        <v>2135</v>
      </c>
      <c r="G1322" s="85" t="s">
        <v>2136</v>
      </c>
      <c r="H1322" s="19" t="s">
        <v>2186</v>
      </c>
      <c r="I1322" s="46">
        <v>764289.99999999988</v>
      </c>
      <c r="J1322" s="75">
        <v>764289.99999999977</v>
      </c>
      <c r="K1322" s="76">
        <v>1</v>
      </c>
      <c r="L1322" s="76" t="s">
        <v>2716</v>
      </c>
    </row>
    <row r="1323" spans="1:12" ht="75" customHeight="1" x14ac:dyDescent="0.3">
      <c r="A1323" s="70">
        <f t="shared" si="20"/>
        <v>1316</v>
      </c>
      <c r="B1323" s="87" t="s">
        <v>427</v>
      </c>
      <c r="C1323" s="83" t="s">
        <v>2538</v>
      </c>
      <c r="D1323" s="72" t="s">
        <v>2126</v>
      </c>
      <c r="E1323" s="19" t="s">
        <v>2127</v>
      </c>
      <c r="F1323" s="19" t="s">
        <v>2137</v>
      </c>
      <c r="G1323" s="85" t="s">
        <v>2138</v>
      </c>
      <c r="H1323" s="19" t="s">
        <v>2186</v>
      </c>
      <c r="I1323" s="46">
        <v>816039.99999999988</v>
      </c>
      <c r="J1323" s="75">
        <v>816039.99999999977</v>
      </c>
      <c r="K1323" s="76">
        <v>2</v>
      </c>
      <c r="L1323" s="76" t="s">
        <v>2716</v>
      </c>
    </row>
    <row r="1324" spans="1:12" ht="75" customHeight="1" x14ac:dyDescent="0.3">
      <c r="A1324" s="70">
        <f t="shared" si="20"/>
        <v>1317</v>
      </c>
      <c r="B1324" s="87" t="s">
        <v>427</v>
      </c>
      <c r="C1324" s="83" t="s">
        <v>2538</v>
      </c>
      <c r="D1324" s="72" t="s">
        <v>2126</v>
      </c>
      <c r="E1324" s="19" t="s">
        <v>2127</v>
      </c>
      <c r="F1324" s="19" t="s">
        <v>2135</v>
      </c>
      <c r="G1324" s="85" t="s">
        <v>2136</v>
      </c>
      <c r="H1324" s="19" t="s">
        <v>2130</v>
      </c>
      <c r="I1324" s="46">
        <v>831967.49999999988</v>
      </c>
      <c r="J1324" s="75">
        <v>831967.49999999977</v>
      </c>
      <c r="K1324" s="76">
        <v>3</v>
      </c>
      <c r="L1324" s="76" t="s">
        <v>2716</v>
      </c>
    </row>
    <row r="1325" spans="1:12" ht="75" customHeight="1" x14ac:dyDescent="0.3">
      <c r="A1325" s="70">
        <f t="shared" si="20"/>
        <v>1318</v>
      </c>
      <c r="B1325" s="87" t="s">
        <v>427</v>
      </c>
      <c r="C1325" s="83" t="s">
        <v>2538</v>
      </c>
      <c r="D1325" s="72" t="s">
        <v>2126</v>
      </c>
      <c r="E1325" s="19" t="s">
        <v>2127</v>
      </c>
      <c r="F1325" s="19" t="s">
        <v>2135</v>
      </c>
      <c r="G1325" s="85" t="s">
        <v>2136</v>
      </c>
      <c r="H1325" s="19" t="s">
        <v>2188</v>
      </c>
      <c r="I1325" s="46">
        <v>863212.99999999988</v>
      </c>
      <c r="J1325" s="75">
        <v>863212.99999999977</v>
      </c>
      <c r="K1325" s="76">
        <v>4</v>
      </c>
      <c r="L1325" s="76" t="s">
        <v>2716</v>
      </c>
    </row>
    <row r="1326" spans="1:12" ht="75" customHeight="1" x14ac:dyDescent="0.3">
      <c r="A1326" s="70">
        <f t="shared" si="20"/>
        <v>1319</v>
      </c>
      <c r="B1326" s="87" t="s">
        <v>427</v>
      </c>
      <c r="C1326" s="83" t="s">
        <v>2538</v>
      </c>
      <c r="D1326" s="72" t="s">
        <v>2126</v>
      </c>
      <c r="E1326" s="19" t="s">
        <v>2127</v>
      </c>
      <c r="F1326" s="19" t="s">
        <v>2137</v>
      </c>
      <c r="G1326" s="85" t="s">
        <v>2138</v>
      </c>
      <c r="H1326" s="19" t="s">
        <v>2188</v>
      </c>
      <c r="I1326" s="46">
        <v>914962.99999999988</v>
      </c>
      <c r="J1326" s="75">
        <v>914962.99999999977</v>
      </c>
      <c r="K1326" s="76">
        <v>5</v>
      </c>
      <c r="L1326" s="76" t="s">
        <v>2716</v>
      </c>
    </row>
    <row r="1327" spans="1:12" ht="75" customHeight="1" x14ac:dyDescent="0.3">
      <c r="A1327" s="70">
        <f t="shared" si="20"/>
        <v>1320</v>
      </c>
      <c r="B1327" s="87" t="s">
        <v>427</v>
      </c>
      <c r="C1327" s="83" t="s">
        <v>2538</v>
      </c>
      <c r="D1327" s="72" t="s">
        <v>2126</v>
      </c>
      <c r="E1327" s="19" t="s">
        <v>2127</v>
      </c>
      <c r="F1327" s="19" t="s">
        <v>2137</v>
      </c>
      <c r="G1327" s="85" t="s">
        <v>2138</v>
      </c>
      <c r="H1327" s="19" t="s">
        <v>2130</v>
      </c>
      <c r="I1327" s="46">
        <v>946967.49999999988</v>
      </c>
      <c r="J1327" s="75">
        <v>946967.49999999965</v>
      </c>
      <c r="K1327" s="76">
        <v>6</v>
      </c>
      <c r="L1327" s="76" t="s">
        <v>2716</v>
      </c>
    </row>
    <row r="1328" spans="1:12" ht="75" customHeight="1" x14ac:dyDescent="0.3">
      <c r="A1328" s="70">
        <f t="shared" si="20"/>
        <v>1321</v>
      </c>
      <c r="B1328" s="87" t="s">
        <v>427</v>
      </c>
      <c r="C1328" s="72" t="s">
        <v>2538</v>
      </c>
      <c r="D1328" s="72" t="s">
        <v>2217</v>
      </c>
      <c r="E1328" s="19" t="s">
        <v>2218</v>
      </c>
      <c r="F1328" s="19" t="s">
        <v>2275</v>
      </c>
      <c r="G1328" s="19" t="s">
        <v>2274</v>
      </c>
      <c r="H1328" s="72" t="s">
        <v>2220</v>
      </c>
      <c r="I1328" s="81">
        <v>953119.99999999988</v>
      </c>
      <c r="J1328" s="75">
        <v>1047500.9387597906</v>
      </c>
      <c r="K1328" s="76">
        <v>7</v>
      </c>
      <c r="L1328" s="76" t="s">
        <v>2716</v>
      </c>
    </row>
    <row r="1329" spans="1:12" ht="75" customHeight="1" x14ac:dyDescent="0.3">
      <c r="A1329" s="70">
        <f t="shared" si="20"/>
        <v>1322</v>
      </c>
      <c r="B1329" s="87" t="s">
        <v>427</v>
      </c>
      <c r="C1329" s="72" t="s">
        <v>2538</v>
      </c>
      <c r="D1329" s="72" t="s">
        <v>2217</v>
      </c>
      <c r="E1329" s="19" t="s">
        <v>2218</v>
      </c>
      <c r="F1329" s="19" t="s">
        <v>2278</v>
      </c>
      <c r="G1329" s="19" t="s">
        <v>2279</v>
      </c>
      <c r="H1329" s="72" t="s">
        <v>2220</v>
      </c>
      <c r="I1329" s="81">
        <v>1017519.9999999999</v>
      </c>
      <c r="J1329" s="75">
        <v>1118278.0292165331</v>
      </c>
      <c r="K1329" s="76">
        <v>8</v>
      </c>
      <c r="L1329" s="76" t="s">
        <v>2716</v>
      </c>
    </row>
    <row r="1330" spans="1:12" ht="75" customHeight="1" x14ac:dyDescent="0.3">
      <c r="A1330" s="70">
        <f t="shared" si="20"/>
        <v>1323</v>
      </c>
      <c r="B1330" s="87" t="s">
        <v>427</v>
      </c>
      <c r="C1330" s="72" t="s">
        <v>2538</v>
      </c>
      <c r="D1330" s="82" t="s">
        <v>1484</v>
      </c>
      <c r="E1330" s="19" t="s">
        <v>1616</v>
      </c>
      <c r="F1330" s="19" t="s">
        <v>1635</v>
      </c>
      <c r="G1330" s="85" t="s">
        <v>78</v>
      </c>
      <c r="H1330" s="72" t="s">
        <v>2163</v>
      </c>
      <c r="I1330" s="105">
        <v>1085600</v>
      </c>
      <c r="J1330" s="75">
        <v>1127616.5814324985</v>
      </c>
      <c r="K1330" s="76">
        <v>9</v>
      </c>
      <c r="L1330" s="76" t="s">
        <v>2716</v>
      </c>
    </row>
    <row r="1331" spans="1:12" ht="75" customHeight="1" x14ac:dyDescent="0.3">
      <c r="A1331" s="70">
        <f t="shared" si="20"/>
        <v>1324</v>
      </c>
      <c r="B1331" s="87" t="s">
        <v>427</v>
      </c>
      <c r="C1331" s="72" t="s">
        <v>2538</v>
      </c>
      <c r="D1331" s="82" t="s">
        <v>1484</v>
      </c>
      <c r="E1331" s="19" t="s">
        <v>1616</v>
      </c>
      <c r="F1331" s="19" t="s">
        <v>2505</v>
      </c>
      <c r="G1331" s="85" t="s">
        <v>78</v>
      </c>
      <c r="H1331" s="72" t="s">
        <v>2163</v>
      </c>
      <c r="I1331" s="105">
        <v>1166341.5</v>
      </c>
      <c r="J1331" s="75">
        <v>1210048.2472173839</v>
      </c>
      <c r="K1331" s="76">
        <v>10</v>
      </c>
      <c r="L1331" s="76" t="s">
        <v>2716</v>
      </c>
    </row>
    <row r="1332" spans="1:12" ht="75" customHeight="1" x14ac:dyDescent="0.3">
      <c r="A1332" s="70">
        <f t="shared" si="20"/>
        <v>1325</v>
      </c>
      <c r="B1332" s="87" t="s">
        <v>427</v>
      </c>
      <c r="C1332" s="83" t="s">
        <v>2538</v>
      </c>
      <c r="D1332" s="72" t="s">
        <v>2126</v>
      </c>
      <c r="E1332" s="19" t="s">
        <v>2127</v>
      </c>
      <c r="F1332" s="19" t="s">
        <v>2135</v>
      </c>
      <c r="G1332" s="85" t="s">
        <v>2136</v>
      </c>
      <c r="H1332" s="19" t="s">
        <v>2132</v>
      </c>
      <c r="I1332" s="46">
        <v>1206780.6749999998</v>
      </c>
      <c r="J1332" s="75">
        <v>1206780.6749999998</v>
      </c>
      <c r="K1332" s="76">
        <v>11</v>
      </c>
      <c r="L1332" s="76" t="s">
        <v>2716</v>
      </c>
    </row>
    <row r="1333" spans="1:12" ht="75" customHeight="1" x14ac:dyDescent="0.3">
      <c r="A1333" s="70">
        <f t="shared" si="20"/>
        <v>1326</v>
      </c>
      <c r="B1333" s="87" t="s">
        <v>427</v>
      </c>
      <c r="C1333" s="83" t="s">
        <v>2538</v>
      </c>
      <c r="D1333" s="72" t="s">
        <v>2126</v>
      </c>
      <c r="E1333" s="19" t="s">
        <v>2127</v>
      </c>
      <c r="F1333" s="19" t="s">
        <v>2137</v>
      </c>
      <c r="G1333" s="85" t="s">
        <v>2138</v>
      </c>
      <c r="H1333" s="19" t="s">
        <v>2132</v>
      </c>
      <c r="I1333" s="46">
        <v>1258530.6749999998</v>
      </c>
      <c r="J1333" s="75">
        <v>1258530.6749999998</v>
      </c>
      <c r="K1333" s="76">
        <v>12</v>
      </c>
      <c r="L1333" s="76" t="s">
        <v>2716</v>
      </c>
    </row>
    <row r="1334" spans="1:12" ht="75" customHeight="1" x14ac:dyDescent="0.3">
      <c r="A1334" s="70">
        <f t="shared" si="20"/>
        <v>1327</v>
      </c>
      <c r="B1334" s="87" t="s">
        <v>427</v>
      </c>
      <c r="C1334" s="71" t="s">
        <v>2538</v>
      </c>
      <c r="D1334" s="72" t="s">
        <v>2146</v>
      </c>
      <c r="E1334" s="19" t="s">
        <v>1621</v>
      </c>
      <c r="F1334" s="19" t="s">
        <v>2268</v>
      </c>
      <c r="G1334" s="85" t="s">
        <v>1637</v>
      </c>
      <c r="H1334" s="87" t="s">
        <v>2149</v>
      </c>
      <c r="I1334" s="105">
        <v>1269311.3500000001</v>
      </c>
      <c r="J1334" s="75">
        <v>1314954.8912462827</v>
      </c>
      <c r="K1334" s="76">
        <v>13</v>
      </c>
      <c r="L1334" s="76" t="s">
        <v>2716</v>
      </c>
    </row>
    <row r="1335" spans="1:12" ht="75" customHeight="1" x14ac:dyDescent="0.3">
      <c r="A1335" s="70">
        <f t="shared" si="20"/>
        <v>1328</v>
      </c>
      <c r="B1335" s="87" t="s">
        <v>427</v>
      </c>
      <c r="C1335" s="83" t="s">
        <v>2538</v>
      </c>
      <c r="D1335" s="72" t="s">
        <v>2177</v>
      </c>
      <c r="E1335" s="19" t="s">
        <v>2178</v>
      </c>
      <c r="F1335" s="19" t="s">
        <v>2290</v>
      </c>
      <c r="G1335" s="85" t="s">
        <v>2274</v>
      </c>
      <c r="H1335" s="72" t="s">
        <v>2216</v>
      </c>
      <c r="I1335" s="105">
        <v>1646716.17</v>
      </c>
      <c r="J1335" s="75">
        <v>1687538.3020387627</v>
      </c>
      <c r="K1335" s="76">
        <v>14</v>
      </c>
      <c r="L1335" s="76" t="s">
        <v>2716</v>
      </c>
    </row>
    <row r="1336" spans="1:12" ht="75" customHeight="1" x14ac:dyDescent="0.3">
      <c r="A1336" s="70">
        <f t="shared" si="20"/>
        <v>1329</v>
      </c>
      <c r="B1336" s="87" t="s">
        <v>427</v>
      </c>
      <c r="C1336" s="83" t="s">
        <v>2538</v>
      </c>
      <c r="D1336" s="106" t="s">
        <v>1576</v>
      </c>
      <c r="E1336" s="19" t="s">
        <v>2252</v>
      </c>
      <c r="F1336" s="19" t="s">
        <v>2451</v>
      </c>
      <c r="G1336" s="19" t="s">
        <v>2451</v>
      </c>
      <c r="H1336" s="72" t="s">
        <v>1579</v>
      </c>
      <c r="I1336" s="105">
        <f>(1016055+425000)*1.15</f>
        <v>1657213.2499999998</v>
      </c>
      <c r="J1336" s="75">
        <v>1898624.1239150937</v>
      </c>
      <c r="K1336" s="76">
        <v>15</v>
      </c>
      <c r="L1336" s="76" t="s">
        <v>2716</v>
      </c>
    </row>
    <row r="1337" spans="1:12" ht="75" customHeight="1" x14ac:dyDescent="0.3">
      <c r="A1337" s="70">
        <f t="shared" si="20"/>
        <v>1330</v>
      </c>
      <c r="B1337" s="87" t="s">
        <v>427</v>
      </c>
      <c r="C1337" s="83" t="s">
        <v>2538</v>
      </c>
      <c r="D1337" s="72" t="s">
        <v>2142</v>
      </c>
      <c r="E1337" s="19" t="s">
        <v>2143</v>
      </c>
      <c r="F1337" s="19" t="s">
        <v>2262</v>
      </c>
      <c r="G1337" s="85" t="s">
        <v>2263</v>
      </c>
      <c r="H1337" s="72" t="s">
        <v>2166</v>
      </c>
      <c r="I1337" s="46">
        <v>1713819.03</v>
      </c>
      <c r="J1337" s="75">
        <v>1762634.6745596828</v>
      </c>
      <c r="K1337" s="76">
        <v>16</v>
      </c>
      <c r="L1337" s="76" t="s">
        <v>2716</v>
      </c>
    </row>
    <row r="1338" spans="1:12" ht="75" customHeight="1" x14ac:dyDescent="0.3">
      <c r="A1338" s="70">
        <f t="shared" si="20"/>
        <v>1331</v>
      </c>
      <c r="B1338" s="87" t="s">
        <v>427</v>
      </c>
      <c r="C1338" s="83" t="s">
        <v>2538</v>
      </c>
      <c r="D1338" s="72" t="s">
        <v>2142</v>
      </c>
      <c r="E1338" s="19" t="s">
        <v>2143</v>
      </c>
      <c r="F1338" s="19" t="s">
        <v>2264</v>
      </c>
      <c r="G1338" s="85" t="s">
        <v>2265</v>
      </c>
      <c r="H1338" s="72" t="s">
        <v>2166</v>
      </c>
      <c r="I1338" s="46">
        <v>1758980.6099999999</v>
      </c>
      <c r="J1338" s="75">
        <v>1809665.1980088558</v>
      </c>
      <c r="K1338" s="76">
        <v>17</v>
      </c>
      <c r="L1338" s="76" t="s">
        <v>2716</v>
      </c>
    </row>
    <row r="1339" spans="1:12" ht="75" customHeight="1" x14ac:dyDescent="0.3">
      <c r="A1339" s="70">
        <f t="shared" si="20"/>
        <v>1332</v>
      </c>
      <c r="B1339" s="87" t="s">
        <v>427</v>
      </c>
      <c r="C1339" s="83" t="s">
        <v>2538</v>
      </c>
      <c r="D1339" s="72" t="s">
        <v>1627</v>
      </c>
      <c r="E1339" s="19" t="s">
        <v>1616</v>
      </c>
      <c r="F1339" s="19" t="s">
        <v>2436</v>
      </c>
      <c r="G1339" s="85" t="s">
        <v>2287</v>
      </c>
      <c r="H1339" s="72" t="s">
        <v>2531</v>
      </c>
      <c r="I1339" s="105">
        <v>1785226.88</v>
      </c>
      <c r="J1339" s="75">
        <v>1785226.88</v>
      </c>
      <c r="K1339" s="76">
        <v>18</v>
      </c>
      <c r="L1339" s="76" t="s">
        <v>2716</v>
      </c>
    </row>
    <row r="1340" spans="1:12" ht="75" customHeight="1" x14ac:dyDescent="0.3">
      <c r="A1340" s="70">
        <f t="shared" si="20"/>
        <v>1333</v>
      </c>
      <c r="B1340" s="87" t="s">
        <v>427</v>
      </c>
      <c r="C1340" s="83" t="s">
        <v>2538</v>
      </c>
      <c r="D1340" s="72" t="s">
        <v>2142</v>
      </c>
      <c r="E1340" s="19" t="s">
        <v>2143</v>
      </c>
      <c r="F1340" s="19" t="s">
        <v>2266</v>
      </c>
      <c r="G1340" s="85" t="s">
        <v>2267</v>
      </c>
      <c r="H1340" s="72" t="s">
        <v>2166</v>
      </c>
      <c r="I1340" s="46">
        <v>1793872.5</v>
      </c>
      <c r="J1340" s="75">
        <v>1844459.0903428823</v>
      </c>
      <c r="K1340" s="76">
        <v>19</v>
      </c>
      <c r="L1340" s="76" t="s">
        <v>2716</v>
      </c>
    </row>
    <row r="1341" spans="1:12" ht="75" customHeight="1" x14ac:dyDescent="0.3">
      <c r="A1341" s="70">
        <f t="shared" si="20"/>
        <v>1334</v>
      </c>
      <c r="B1341" s="87" t="s">
        <v>427</v>
      </c>
      <c r="C1341" s="83" t="s">
        <v>2538</v>
      </c>
      <c r="D1341" s="72" t="s">
        <v>2142</v>
      </c>
      <c r="E1341" s="19" t="s">
        <v>2143</v>
      </c>
      <c r="F1341" s="19" t="s">
        <v>2269</v>
      </c>
      <c r="G1341" s="85" t="s">
        <v>2270</v>
      </c>
      <c r="H1341" s="72" t="s">
        <v>2166</v>
      </c>
      <c r="I1341" s="46">
        <v>1835351.37</v>
      </c>
      <c r="J1341" s="75">
        <v>1887628.6866546338</v>
      </c>
      <c r="K1341" s="76">
        <v>20</v>
      </c>
      <c r="L1341" s="76" t="s">
        <v>2716</v>
      </c>
    </row>
    <row r="1342" spans="1:12" ht="75" customHeight="1" x14ac:dyDescent="0.3">
      <c r="A1342" s="70">
        <f t="shared" si="20"/>
        <v>1335</v>
      </c>
      <c r="B1342" s="87" t="s">
        <v>427</v>
      </c>
      <c r="C1342" s="83" t="s">
        <v>2538</v>
      </c>
      <c r="D1342" s="72" t="s">
        <v>2142</v>
      </c>
      <c r="E1342" s="19" t="s">
        <v>2143</v>
      </c>
      <c r="F1342" s="19" t="s">
        <v>2271</v>
      </c>
      <c r="G1342" s="85" t="s">
        <v>2272</v>
      </c>
      <c r="H1342" s="72" t="s">
        <v>2166</v>
      </c>
      <c r="I1342" s="46">
        <v>1864328.44</v>
      </c>
      <c r="J1342" s="75">
        <v>1918048.5994817994</v>
      </c>
      <c r="K1342" s="76">
        <v>21</v>
      </c>
      <c r="L1342" s="76" t="s">
        <v>2716</v>
      </c>
    </row>
    <row r="1343" spans="1:12" ht="75" customHeight="1" x14ac:dyDescent="0.3">
      <c r="A1343" s="70">
        <f t="shared" si="20"/>
        <v>1336</v>
      </c>
      <c r="B1343" s="87" t="s">
        <v>428</v>
      </c>
      <c r="C1343" s="83" t="s">
        <v>2539</v>
      </c>
      <c r="D1343" s="72" t="s">
        <v>2126</v>
      </c>
      <c r="E1343" s="19" t="s">
        <v>2127</v>
      </c>
      <c r="F1343" s="19" t="s">
        <v>2133</v>
      </c>
      <c r="G1343" s="85" t="s">
        <v>2134</v>
      </c>
      <c r="H1343" s="19" t="s">
        <v>2186</v>
      </c>
      <c r="I1343" s="46">
        <v>613065</v>
      </c>
      <c r="J1343" s="75">
        <v>613065</v>
      </c>
      <c r="K1343" s="76">
        <v>1</v>
      </c>
      <c r="L1343" s="76" t="s">
        <v>2716</v>
      </c>
    </row>
    <row r="1344" spans="1:12" ht="75" customHeight="1" x14ac:dyDescent="0.3">
      <c r="A1344" s="70">
        <f t="shared" si="20"/>
        <v>1337</v>
      </c>
      <c r="B1344" s="87" t="s">
        <v>428</v>
      </c>
      <c r="C1344" s="83" t="s">
        <v>2539</v>
      </c>
      <c r="D1344" s="72" t="s">
        <v>2126</v>
      </c>
      <c r="E1344" s="19" t="s">
        <v>2127</v>
      </c>
      <c r="F1344" s="19" t="s">
        <v>2133</v>
      </c>
      <c r="G1344" s="85" t="s">
        <v>2134</v>
      </c>
      <c r="H1344" s="19" t="s">
        <v>2189</v>
      </c>
      <c r="I1344" s="46">
        <v>650085.22499999998</v>
      </c>
      <c r="J1344" s="75">
        <v>650085.22499999998</v>
      </c>
      <c r="K1344" s="76">
        <v>2</v>
      </c>
      <c r="L1344" s="76" t="s">
        <v>2716</v>
      </c>
    </row>
    <row r="1345" spans="1:12" ht="75" customHeight="1" x14ac:dyDescent="0.3">
      <c r="A1345" s="70">
        <f t="shared" si="20"/>
        <v>1338</v>
      </c>
      <c r="B1345" s="87" t="s">
        <v>428</v>
      </c>
      <c r="C1345" s="83" t="s">
        <v>2539</v>
      </c>
      <c r="D1345" s="72" t="s">
        <v>2126</v>
      </c>
      <c r="E1345" s="19" t="s">
        <v>2127</v>
      </c>
      <c r="F1345" s="19" t="s">
        <v>2133</v>
      </c>
      <c r="G1345" s="85" t="s">
        <v>2134</v>
      </c>
      <c r="H1345" s="19" t="s">
        <v>2188</v>
      </c>
      <c r="I1345" s="46">
        <v>686435</v>
      </c>
      <c r="J1345" s="75">
        <v>686435</v>
      </c>
      <c r="K1345" s="76">
        <v>3</v>
      </c>
      <c r="L1345" s="76" t="s">
        <v>2716</v>
      </c>
    </row>
    <row r="1346" spans="1:12" ht="75" customHeight="1" x14ac:dyDescent="0.3">
      <c r="A1346" s="70">
        <f t="shared" si="20"/>
        <v>1339</v>
      </c>
      <c r="B1346" s="87" t="s">
        <v>428</v>
      </c>
      <c r="C1346" s="83" t="s">
        <v>2539</v>
      </c>
      <c r="D1346" s="72" t="s">
        <v>2126</v>
      </c>
      <c r="E1346" s="19" t="s">
        <v>2127</v>
      </c>
      <c r="F1346" s="19" t="s">
        <v>2133</v>
      </c>
      <c r="G1346" s="85" t="s">
        <v>2134</v>
      </c>
      <c r="H1346" s="19" t="s">
        <v>2131</v>
      </c>
      <c r="I1346" s="46">
        <v>695290</v>
      </c>
      <c r="J1346" s="75">
        <v>695290</v>
      </c>
      <c r="K1346" s="76">
        <v>4</v>
      </c>
      <c r="L1346" s="76" t="s">
        <v>2716</v>
      </c>
    </row>
    <row r="1347" spans="1:12" ht="75" customHeight="1" x14ac:dyDescent="0.3">
      <c r="A1347" s="70">
        <f t="shared" si="20"/>
        <v>1340</v>
      </c>
      <c r="B1347" s="87" t="s">
        <v>428</v>
      </c>
      <c r="C1347" s="83" t="s">
        <v>2539</v>
      </c>
      <c r="D1347" s="72" t="s">
        <v>2126</v>
      </c>
      <c r="E1347" s="19" t="s">
        <v>2127</v>
      </c>
      <c r="F1347" s="19" t="s">
        <v>2133</v>
      </c>
      <c r="G1347" s="85" t="s">
        <v>2134</v>
      </c>
      <c r="H1347" s="19" t="s">
        <v>2132</v>
      </c>
      <c r="I1347" s="46">
        <v>743948.22499999998</v>
      </c>
      <c r="J1347" s="75">
        <v>743948.22499999998</v>
      </c>
      <c r="K1347" s="76">
        <v>5</v>
      </c>
      <c r="L1347" s="76" t="s">
        <v>2716</v>
      </c>
    </row>
    <row r="1348" spans="1:12" ht="75" customHeight="1" x14ac:dyDescent="0.3">
      <c r="A1348" s="70">
        <f t="shared" si="20"/>
        <v>1341</v>
      </c>
      <c r="B1348" s="87" t="s">
        <v>428</v>
      </c>
      <c r="C1348" s="72" t="s">
        <v>2540</v>
      </c>
      <c r="D1348" s="82" t="s">
        <v>1484</v>
      </c>
      <c r="E1348" s="19" t="s">
        <v>1616</v>
      </c>
      <c r="F1348" s="19" t="s">
        <v>2231</v>
      </c>
      <c r="G1348" s="85" t="s">
        <v>78</v>
      </c>
      <c r="H1348" s="72" t="s">
        <v>2163</v>
      </c>
      <c r="I1348" s="105">
        <v>748389.75499999989</v>
      </c>
      <c r="J1348" s="75">
        <v>772787.21594800614</v>
      </c>
      <c r="K1348" s="76">
        <v>6</v>
      </c>
      <c r="L1348" s="76" t="s">
        <v>2716</v>
      </c>
    </row>
    <row r="1349" spans="1:12" ht="75" customHeight="1" x14ac:dyDescent="0.3">
      <c r="A1349" s="70">
        <f t="shared" si="20"/>
        <v>1342</v>
      </c>
      <c r="B1349" s="87" t="s">
        <v>428</v>
      </c>
      <c r="C1349" s="83" t="s">
        <v>2539</v>
      </c>
      <c r="D1349" s="72" t="s">
        <v>2177</v>
      </c>
      <c r="E1349" s="19" t="s">
        <v>2178</v>
      </c>
      <c r="F1349" s="19" t="s">
        <v>2179</v>
      </c>
      <c r="G1349" s="85" t="s">
        <v>2180</v>
      </c>
      <c r="H1349" s="72" t="s">
        <v>2216</v>
      </c>
      <c r="I1349" s="105">
        <v>812758.25</v>
      </c>
      <c r="J1349" s="75">
        <v>832906.5458639398</v>
      </c>
      <c r="K1349" s="76">
        <v>7</v>
      </c>
      <c r="L1349" s="76" t="s">
        <v>2716</v>
      </c>
    </row>
    <row r="1350" spans="1:12" ht="75" customHeight="1" x14ac:dyDescent="0.3">
      <c r="A1350" s="70">
        <f t="shared" si="20"/>
        <v>1343</v>
      </c>
      <c r="B1350" s="87" t="s">
        <v>428</v>
      </c>
      <c r="C1350" s="83" t="s">
        <v>2539</v>
      </c>
      <c r="D1350" s="72" t="s">
        <v>2142</v>
      </c>
      <c r="E1350" s="19" t="s">
        <v>2143</v>
      </c>
      <c r="F1350" s="19" t="s">
        <v>2232</v>
      </c>
      <c r="G1350" s="85" t="s">
        <v>2233</v>
      </c>
      <c r="H1350" s="72" t="s">
        <v>2166</v>
      </c>
      <c r="I1350" s="46">
        <v>905836.43</v>
      </c>
      <c r="J1350" s="75">
        <v>932623.63343995495</v>
      </c>
      <c r="K1350" s="76">
        <v>8</v>
      </c>
      <c r="L1350" s="76" t="s">
        <v>2716</v>
      </c>
    </row>
    <row r="1351" spans="1:12" ht="75" customHeight="1" x14ac:dyDescent="0.3">
      <c r="A1351" s="70">
        <f t="shared" si="20"/>
        <v>1344</v>
      </c>
      <c r="B1351" s="87" t="s">
        <v>428</v>
      </c>
      <c r="C1351" s="83" t="s">
        <v>2539</v>
      </c>
      <c r="D1351" s="72" t="s">
        <v>2142</v>
      </c>
      <c r="E1351" s="19" t="s">
        <v>2143</v>
      </c>
      <c r="F1351" s="19" t="s">
        <v>2234</v>
      </c>
      <c r="G1351" s="85" t="s">
        <v>2235</v>
      </c>
      <c r="H1351" s="72" t="s">
        <v>2166</v>
      </c>
      <c r="I1351" s="46">
        <v>925219.08000000007</v>
      </c>
      <c r="J1351" s="75">
        <v>952885.89935918606</v>
      </c>
      <c r="K1351" s="76">
        <v>9</v>
      </c>
      <c r="L1351" s="76" t="s">
        <v>2716</v>
      </c>
    </row>
    <row r="1352" spans="1:12" ht="75" customHeight="1" x14ac:dyDescent="0.3">
      <c r="A1352" s="70">
        <f t="shared" si="20"/>
        <v>1345</v>
      </c>
      <c r="B1352" s="87" t="s">
        <v>428</v>
      </c>
      <c r="C1352" s="71" t="s">
        <v>2539</v>
      </c>
      <c r="D1352" s="72" t="s">
        <v>2146</v>
      </c>
      <c r="E1352" s="19" t="s">
        <v>1621</v>
      </c>
      <c r="F1352" s="19" t="s">
        <v>1625</v>
      </c>
      <c r="G1352" s="85" t="s">
        <v>1626</v>
      </c>
      <c r="H1352" s="87" t="s">
        <v>2149</v>
      </c>
      <c r="I1352" s="105">
        <v>929461.05</v>
      </c>
      <c r="J1352" s="75">
        <v>968161.09259830532</v>
      </c>
      <c r="K1352" s="76">
        <v>10</v>
      </c>
      <c r="L1352" s="76" t="s">
        <v>2716</v>
      </c>
    </row>
    <row r="1353" spans="1:12" ht="75" customHeight="1" x14ac:dyDescent="0.3">
      <c r="A1353" s="70">
        <f t="shared" ref="A1353:A1416" si="21">ROW(A1346)</f>
        <v>1346</v>
      </c>
      <c r="B1353" s="87" t="s">
        <v>428</v>
      </c>
      <c r="C1353" s="71" t="s">
        <v>2539</v>
      </c>
      <c r="D1353" s="72" t="s">
        <v>2146</v>
      </c>
      <c r="E1353" s="19" t="s">
        <v>1621</v>
      </c>
      <c r="F1353" s="19" t="s">
        <v>1622</v>
      </c>
      <c r="G1353" s="85" t="s">
        <v>1623</v>
      </c>
      <c r="H1353" s="87" t="s">
        <v>2149</v>
      </c>
      <c r="I1353" s="105">
        <v>949962.1</v>
      </c>
      <c r="J1353" s="75">
        <v>990864.1661886723</v>
      </c>
      <c r="K1353" s="76">
        <v>11</v>
      </c>
      <c r="L1353" s="76" t="s">
        <v>2716</v>
      </c>
    </row>
    <row r="1354" spans="1:12" ht="75" customHeight="1" x14ac:dyDescent="0.3">
      <c r="A1354" s="70">
        <f t="shared" si="21"/>
        <v>1347</v>
      </c>
      <c r="B1354" s="87" t="s">
        <v>428</v>
      </c>
      <c r="C1354" s="83" t="s">
        <v>2539</v>
      </c>
      <c r="D1354" s="72" t="s">
        <v>1930</v>
      </c>
      <c r="E1354" s="19" t="s">
        <v>2178</v>
      </c>
      <c r="F1354" s="19" t="s">
        <v>2249</v>
      </c>
      <c r="G1354" s="19" t="s">
        <v>2248</v>
      </c>
      <c r="H1354" s="72" t="s">
        <v>2169</v>
      </c>
      <c r="I1354" s="105">
        <v>1050000</v>
      </c>
      <c r="J1354" s="75">
        <v>1050000</v>
      </c>
      <c r="K1354" s="76">
        <v>12</v>
      </c>
      <c r="L1354" s="76" t="s">
        <v>2716</v>
      </c>
    </row>
    <row r="1355" spans="1:12" ht="75" customHeight="1" x14ac:dyDescent="0.3">
      <c r="A1355" s="70">
        <f t="shared" si="21"/>
        <v>1348</v>
      </c>
      <c r="B1355" s="87" t="s">
        <v>428</v>
      </c>
      <c r="C1355" s="83" t="s">
        <v>2539</v>
      </c>
      <c r="D1355" s="72" t="s">
        <v>2142</v>
      </c>
      <c r="E1355" s="19" t="s">
        <v>2143</v>
      </c>
      <c r="F1355" s="19" t="s">
        <v>2239</v>
      </c>
      <c r="G1355" s="85" t="s">
        <v>2240</v>
      </c>
      <c r="H1355" s="72" t="s">
        <v>2166</v>
      </c>
      <c r="I1355" s="46">
        <v>1050186.4300000002</v>
      </c>
      <c r="J1355" s="75">
        <v>1078459.7132833675</v>
      </c>
      <c r="K1355" s="76">
        <v>13</v>
      </c>
      <c r="L1355" s="76" t="s">
        <v>2716</v>
      </c>
    </row>
    <row r="1356" spans="1:12" ht="75" customHeight="1" x14ac:dyDescent="0.3">
      <c r="A1356" s="70">
        <f t="shared" si="21"/>
        <v>1349</v>
      </c>
      <c r="B1356" s="87" t="s">
        <v>428</v>
      </c>
      <c r="C1356" s="83" t="s">
        <v>2539</v>
      </c>
      <c r="D1356" s="72" t="s">
        <v>1627</v>
      </c>
      <c r="E1356" s="19" t="s">
        <v>1616</v>
      </c>
      <c r="F1356" s="19" t="s">
        <v>2501</v>
      </c>
      <c r="G1356" s="85" t="s">
        <v>2502</v>
      </c>
      <c r="H1356" s="72" t="s">
        <v>2176</v>
      </c>
      <c r="I1356" s="105">
        <v>1072593.5</v>
      </c>
      <c r="J1356" s="75">
        <v>1072593.5</v>
      </c>
      <c r="K1356" s="76">
        <v>14</v>
      </c>
      <c r="L1356" s="76" t="s">
        <v>2716</v>
      </c>
    </row>
    <row r="1357" spans="1:12" ht="75" customHeight="1" x14ac:dyDescent="0.3">
      <c r="A1357" s="70">
        <f t="shared" si="21"/>
        <v>1350</v>
      </c>
      <c r="B1357" s="87" t="s">
        <v>428</v>
      </c>
      <c r="C1357" s="83" t="s">
        <v>2539</v>
      </c>
      <c r="D1357" s="72" t="s">
        <v>2142</v>
      </c>
      <c r="E1357" s="19" t="s">
        <v>2143</v>
      </c>
      <c r="F1357" s="19" t="s">
        <v>2241</v>
      </c>
      <c r="G1357" s="85" t="s">
        <v>2242</v>
      </c>
      <c r="H1357" s="72" t="s">
        <v>2166</v>
      </c>
      <c r="I1357" s="46">
        <v>1073057.96</v>
      </c>
      <c r="J1357" s="75">
        <v>1102911.6543830379</v>
      </c>
      <c r="K1357" s="76">
        <v>15</v>
      </c>
      <c r="L1357" s="76" t="s">
        <v>2716</v>
      </c>
    </row>
    <row r="1358" spans="1:12" ht="75" customHeight="1" x14ac:dyDescent="0.3">
      <c r="A1358" s="70">
        <f t="shared" si="21"/>
        <v>1351</v>
      </c>
      <c r="B1358" s="87" t="s">
        <v>428</v>
      </c>
      <c r="C1358" s="83" t="s">
        <v>2539</v>
      </c>
      <c r="D1358" s="72" t="s">
        <v>2142</v>
      </c>
      <c r="E1358" s="19" t="s">
        <v>2143</v>
      </c>
      <c r="F1358" s="19" t="s">
        <v>2243</v>
      </c>
      <c r="G1358" s="85" t="s">
        <v>2244</v>
      </c>
      <c r="H1358" s="72" t="s">
        <v>2166</v>
      </c>
      <c r="I1358" s="46">
        <v>1075190.05</v>
      </c>
      <c r="J1358" s="75">
        <v>1105357.4238978904</v>
      </c>
      <c r="K1358" s="76">
        <v>16</v>
      </c>
      <c r="L1358" s="76" t="s">
        <v>2716</v>
      </c>
    </row>
    <row r="1359" spans="1:12" ht="75" customHeight="1" x14ac:dyDescent="0.3">
      <c r="A1359" s="70">
        <f t="shared" si="21"/>
        <v>1352</v>
      </c>
      <c r="B1359" s="87" t="s">
        <v>428</v>
      </c>
      <c r="C1359" s="83" t="s">
        <v>2539</v>
      </c>
      <c r="D1359" s="72" t="s">
        <v>1933</v>
      </c>
      <c r="E1359" s="19" t="s">
        <v>2178</v>
      </c>
      <c r="F1359" s="72" t="s">
        <v>2249</v>
      </c>
      <c r="G1359" s="19" t="s">
        <v>2248</v>
      </c>
      <c r="H1359" s="72" t="s">
        <v>2195</v>
      </c>
      <c r="I1359" s="105">
        <v>1100000</v>
      </c>
      <c r="J1359" s="75">
        <v>1100000</v>
      </c>
      <c r="K1359" s="76">
        <v>17</v>
      </c>
      <c r="L1359" s="76" t="s">
        <v>2716</v>
      </c>
    </row>
    <row r="1360" spans="1:12" ht="75" customHeight="1" x14ac:dyDescent="0.3">
      <c r="A1360" s="70">
        <f t="shared" si="21"/>
        <v>1353</v>
      </c>
      <c r="B1360" s="87" t="s">
        <v>428</v>
      </c>
      <c r="C1360" s="72" t="s">
        <v>2540</v>
      </c>
      <c r="D1360" s="72" t="s">
        <v>2217</v>
      </c>
      <c r="E1360" s="19" t="s">
        <v>2218</v>
      </c>
      <c r="F1360" s="19" t="s">
        <v>2247</v>
      </c>
      <c r="G1360" s="85" t="s">
        <v>2248</v>
      </c>
      <c r="H1360" s="72" t="s">
        <v>2220</v>
      </c>
      <c r="I1360" s="81">
        <v>1165639.9999999998</v>
      </c>
      <c r="J1360" s="75">
        <v>1281065.3372670412</v>
      </c>
      <c r="K1360" s="76">
        <v>18</v>
      </c>
      <c r="L1360" s="76" t="s">
        <v>2716</v>
      </c>
    </row>
    <row r="1361" spans="1:12" ht="75" customHeight="1" x14ac:dyDescent="0.3">
      <c r="A1361" s="70">
        <f t="shared" si="21"/>
        <v>1354</v>
      </c>
      <c r="B1361" s="87" t="s">
        <v>429</v>
      </c>
      <c r="C1361" s="83" t="s">
        <v>2541</v>
      </c>
      <c r="D1361" s="72" t="s">
        <v>1930</v>
      </c>
      <c r="E1361" s="19" t="s">
        <v>2158</v>
      </c>
      <c r="F1361" s="19" t="s">
        <v>2229</v>
      </c>
      <c r="G1361" s="19" t="s">
        <v>2229</v>
      </c>
      <c r="H1361" s="72" t="s">
        <v>2159</v>
      </c>
      <c r="I1361" s="105">
        <v>668553</v>
      </c>
      <c r="J1361" s="75">
        <v>703824.81295581057</v>
      </c>
      <c r="K1361" s="76">
        <v>1</v>
      </c>
      <c r="L1361" s="76" t="s">
        <v>2716</v>
      </c>
    </row>
    <row r="1362" spans="1:12" ht="75" customHeight="1" x14ac:dyDescent="0.3">
      <c r="A1362" s="70">
        <f t="shared" si="21"/>
        <v>1355</v>
      </c>
      <c r="B1362" s="87" t="s">
        <v>429</v>
      </c>
      <c r="C1362" s="83" t="s">
        <v>2541</v>
      </c>
      <c r="D1362" s="72" t="s">
        <v>2126</v>
      </c>
      <c r="E1362" s="19" t="s">
        <v>2127</v>
      </c>
      <c r="F1362" s="19" t="s">
        <v>2135</v>
      </c>
      <c r="G1362" s="85" t="s">
        <v>2136</v>
      </c>
      <c r="H1362" s="19" t="s">
        <v>2186</v>
      </c>
      <c r="I1362" s="46">
        <v>708630</v>
      </c>
      <c r="J1362" s="75">
        <v>708630</v>
      </c>
      <c r="K1362" s="76">
        <v>2</v>
      </c>
      <c r="L1362" s="76" t="s">
        <v>2716</v>
      </c>
    </row>
    <row r="1363" spans="1:12" ht="75" customHeight="1" x14ac:dyDescent="0.3">
      <c r="A1363" s="70">
        <f t="shared" si="21"/>
        <v>1356</v>
      </c>
      <c r="B1363" s="87" t="s">
        <v>429</v>
      </c>
      <c r="C1363" s="83" t="s">
        <v>2541</v>
      </c>
      <c r="D1363" s="72" t="s">
        <v>1930</v>
      </c>
      <c r="E1363" s="19" t="s">
        <v>2158</v>
      </c>
      <c r="F1363" s="19" t="s">
        <v>2229</v>
      </c>
      <c r="G1363" s="19" t="s">
        <v>2229</v>
      </c>
      <c r="H1363" s="72" t="s">
        <v>2169</v>
      </c>
      <c r="I1363" s="105">
        <v>710848</v>
      </c>
      <c r="J1363" s="75">
        <v>748351.23115147499</v>
      </c>
      <c r="K1363" s="76">
        <v>3</v>
      </c>
      <c r="L1363" s="76" t="s">
        <v>2716</v>
      </c>
    </row>
    <row r="1364" spans="1:12" ht="75" customHeight="1" x14ac:dyDescent="0.3">
      <c r="A1364" s="70">
        <f t="shared" si="21"/>
        <v>1357</v>
      </c>
      <c r="B1364" s="87" t="s">
        <v>429</v>
      </c>
      <c r="C1364" s="83" t="s">
        <v>2541</v>
      </c>
      <c r="D1364" s="72" t="s">
        <v>2126</v>
      </c>
      <c r="E1364" s="19" t="s">
        <v>2127</v>
      </c>
      <c r="F1364" s="19" t="s">
        <v>2135</v>
      </c>
      <c r="G1364" s="85" t="s">
        <v>2136</v>
      </c>
      <c r="H1364" s="19" t="s">
        <v>2189</v>
      </c>
      <c r="I1364" s="46">
        <v>757060.52499999991</v>
      </c>
      <c r="J1364" s="75">
        <v>757060.52499999979</v>
      </c>
      <c r="K1364" s="76">
        <v>4</v>
      </c>
      <c r="L1364" s="76" t="s">
        <v>2716</v>
      </c>
    </row>
    <row r="1365" spans="1:12" ht="75" customHeight="1" x14ac:dyDescent="0.3">
      <c r="A1365" s="70">
        <f t="shared" si="21"/>
        <v>1358</v>
      </c>
      <c r="B1365" s="87" t="s">
        <v>429</v>
      </c>
      <c r="C1365" s="83" t="s">
        <v>2541</v>
      </c>
      <c r="D1365" s="72" t="s">
        <v>2126</v>
      </c>
      <c r="E1365" s="19" t="s">
        <v>2127</v>
      </c>
      <c r="F1365" s="19" t="s">
        <v>2137</v>
      </c>
      <c r="G1365" s="85" t="s">
        <v>2138</v>
      </c>
      <c r="H1365" s="19" t="s">
        <v>2186</v>
      </c>
      <c r="I1365" s="46">
        <v>760379.99999999988</v>
      </c>
      <c r="J1365" s="75">
        <v>760379.99999999977</v>
      </c>
      <c r="K1365" s="76">
        <v>5</v>
      </c>
      <c r="L1365" s="76" t="s">
        <v>2716</v>
      </c>
    </row>
    <row r="1366" spans="1:12" ht="75" customHeight="1" x14ac:dyDescent="0.3">
      <c r="A1366" s="70">
        <f t="shared" si="21"/>
        <v>1359</v>
      </c>
      <c r="B1366" s="87" t="s">
        <v>429</v>
      </c>
      <c r="C1366" s="83" t="s">
        <v>2541</v>
      </c>
      <c r="D1366" s="72" t="s">
        <v>2126</v>
      </c>
      <c r="E1366" s="19" t="s">
        <v>2127</v>
      </c>
      <c r="F1366" s="19" t="s">
        <v>2135</v>
      </c>
      <c r="G1366" s="85" t="s">
        <v>2136</v>
      </c>
      <c r="H1366" s="19" t="s">
        <v>2188</v>
      </c>
      <c r="I1366" s="46">
        <v>770108.99999999988</v>
      </c>
      <c r="J1366" s="75">
        <v>770108.99999999977</v>
      </c>
      <c r="K1366" s="76">
        <v>6</v>
      </c>
      <c r="L1366" s="76" t="s">
        <v>2716</v>
      </c>
    </row>
    <row r="1367" spans="1:12" ht="75" customHeight="1" x14ac:dyDescent="0.3">
      <c r="A1367" s="70">
        <f t="shared" si="21"/>
        <v>1360</v>
      </c>
      <c r="B1367" s="87" t="s">
        <v>429</v>
      </c>
      <c r="C1367" s="83" t="s">
        <v>2541</v>
      </c>
      <c r="D1367" s="72" t="s">
        <v>2126</v>
      </c>
      <c r="E1367" s="19" t="s">
        <v>2127</v>
      </c>
      <c r="F1367" s="19" t="s">
        <v>2135</v>
      </c>
      <c r="G1367" s="85" t="s">
        <v>2136</v>
      </c>
      <c r="H1367" s="19" t="s">
        <v>2131</v>
      </c>
      <c r="I1367" s="46">
        <v>787059.99999999988</v>
      </c>
      <c r="J1367" s="75">
        <v>787059.99999999977</v>
      </c>
      <c r="K1367" s="76">
        <v>7</v>
      </c>
      <c r="L1367" s="76" t="s">
        <v>2716</v>
      </c>
    </row>
    <row r="1368" spans="1:12" ht="75" customHeight="1" x14ac:dyDescent="0.3">
      <c r="A1368" s="70">
        <f t="shared" si="21"/>
        <v>1361</v>
      </c>
      <c r="B1368" s="87" t="s">
        <v>429</v>
      </c>
      <c r="C1368" s="83" t="s">
        <v>2541</v>
      </c>
      <c r="D1368" s="72" t="s">
        <v>1930</v>
      </c>
      <c r="E1368" s="19" t="s">
        <v>2158</v>
      </c>
      <c r="F1368" s="19" t="s">
        <v>2297</v>
      </c>
      <c r="G1368" s="19" t="s">
        <v>2297</v>
      </c>
      <c r="H1368" s="72" t="s">
        <v>2169</v>
      </c>
      <c r="I1368" s="105">
        <v>798300</v>
      </c>
      <c r="J1368" s="75">
        <v>840417.06219645066</v>
      </c>
      <c r="K1368" s="76">
        <v>8</v>
      </c>
      <c r="L1368" s="76" t="s">
        <v>2716</v>
      </c>
    </row>
    <row r="1369" spans="1:12" ht="75" customHeight="1" x14ac:dyDescent="0.3">
      <c r="A1369" s="70">
        <f t="shared" si="21"/>
        <v>1362</v>
      </c>
      <c r="B1369" s="87" t="s">
        <v>429</v>
      </c>
      <c r="C1369" s="83" t="s">
        <v>2541</v>
      </c>
      <c r="D1369" s="72" t="s">
        <v>2126</v>
      </c>
      <c r="E1369" s="19" t="s">
        <v>2127</v>
      </c>
      <c r="F1369" s="19" t="s">
        <v>2137</v>
      </c>
      <c r="G1369" s="85" t="s">
        <v>2138</v>
      </c>
      <c r="H1369" s="19" t="s">
        <v>2189</v>
      </c>
      <c r="I1369" s="46">
        <v>808810.52499999991</v>
      </c>
      <c r="J1369" s="75">
        <v>808810.52499999979</v>
      </c>
      <c r="K1369" s="76">
        <v>9</v>
      </c>
      <c r="L1369" s="76" t="s">
        <v>2716</v>
      </c>
    </row>
    <row r="1370" spans="1:12" ht="75" customHeight="1" x14ac:dyDescent="0.3">
      <c r="A1370" s="70">
        <f t="shared" si="21"/>
        <v>1363</v>
      </c>
      <c r="B1370" s="87" t="s">
        <v>429</v>
      </c>
      <c r="C1370" s="83" t="s">
        <v>2541</v>
      </c>
      <c r="D1370" s="72" t="s">
        <v>2126</v>
      </c>
      <c r="E1370" s="19" t="s">
        <v>2127</v>
      </c>
      <c r="F1370" s="19" t="s">
        <v>2137</v>
      </c>
      <c r="G1370" s="85" t="s">
        <v>2138</v>
      </c>
      <c r="H1370" s="19" t="s">
        <v>2188</v>
      </c>
      <c r="I1370" s="46">
        <v>821858.99999999988</v>
      </c>
      <c r="J1370" s="75">
        <v>821858.99999999977</v>
      </c>
      <c r="K1370" s="76">
        <v>10</v>
      </c>
      <c r="L1370" s="76" t="s">
        <v>2716</v>
      </c>
    </row>
    <row r="1371" spans="1:12" ht="75" customHeight="1" x14ac:dyDescent="0.3">
      <c r="A1371" s="70">
        <f t="shared" si="21"/>
        <v>1364</v>
      </c>
      <c r="B1371" s="87" t="s">
        <v>429</v>
      </c>
      <c r="C1371" s="83" t="s">
        <v>2541</v>
      </c>
      <c r="D1371" s="72" t="s">
        <v>1930</v>
      </c>
      <c r="E1371" s="19" t="s">
        <v>2158</v>
      </c>
      <c r="F1371" s="19" t="s">
        <v>2229</v>
      </c>
      <c r="G1371" s="19" t="s">
        <v>2229</v>
      </c>
      <c r="H1371" s="72" t="s">
        <v>2160</v>
      </c>
      <c r="I1371" s="105">
        <v>837109</v>
      </c>
      <c r="J1371" s="75">
        <v>881273.56447226426</v>
      </c>
      <c r="K1371" s="76">
        <v>11</v>
      </c>
      <c r="L1371" s="76" t="s">
        <v>2716</v>
      </c>
    </row>
    <row r="1372" spans="1:12" ht="75" customHeight="1" x14ac:dyDescent="0.3">
      <c r="A1372" s="70">
        <f t="shared" si="21"/>
        <v>1365</v>
      </c>
      <c r="B1372" s="87" t="s">
        <v>429</v>
      </c>
      <c r="C1372" s="83" t="s">
        <v>2541</v>
      </c>
      <c r="D1372" s="72" t="s">
        <v>2126</v>
      </c>
      <c r="E1372" s="19" t="s">
        <v>2127</v>
      </c>
      <c r="F1372" s="19" t="s">
        <v>2137</v>
      </c>
      <c r="G1372" s="85" t="s">
        <v>2138</v>
      </c>
      <c r="H1372" s="19" t="s">
        <v>2131</v>
      </c>
      <c r="I1372" s="46">
        <v>838809.99999999988</v>
      </c>
      <c r="J1372" s="75">
        <v>838809.99999999977</v>
      </c>
      <c r="K1372" s="76">
        <v>12</v>
      </c>
      <c r="L1372" s="76" t="s">
        <v>2716</v>
      </c>
    </row>
    <row r="1373" spans="1:12" ht="75" customHeight="1" x14ac:dyDescent="0.3">
      <c r="A1373" s="70">
        <f t="shared" si="21"/>
        <v>1366</v>
      </c>
      <c r="B1373" s="87" t="s">
        <v>429</v>
      </c>
      <c r="C1373" s="83" t="s">
        <v>2541</v>
      </c>
      <c r="D1373" s="72" t="s">
        <v>2126</v>
      </c>
      <c r="E1373" s="19" t="s">
        <v>2127</v>
      </c>
      <c r="F1373" s="19" t="s">
        <v>2135</v>
      </c>
      <c r="G1373" s="85" t="s">
        <v>2136</v>
      </c>
      <c r="H1373" s="19" t="s">
        <v>2132</v>
      </c>
      <c r="I1373" s="46">
        <v>845218.37499999988</v>
      </c>
      <c r="J1373" s="75">
        <v>845218.37499999977</v>
      </c>
      <c r="K1373" s="76">
        <v>13</v>
      </c>
      <c r="L1373" s="76" t="s">
        <v>2716</v>
      </c>
    </row>
    <row r="1374" spans="1:12" ht="75" customHeight="1" x14ac:dyDescent="0.3">
      <c r="A1374" s="70">
        <f t="shared" si="21"/>
        <v>1367</v>
      </c>
      <c r="B1374" s="87" t="s">
        <v>429</v>
      </c>
      <c r="C1374" s="72" t="s">
        <v>2541</v>
      </c>
      <c r="D1374" s="82" t="s">
        <v>1484</v>
      </c>
      <c r="E1374" s="19" t="s">
        <v>1616</v>
      </c>
      <c r="F1374" s="19" t="s">
        <v>1635</v>
      </c>
      <c r="G1374" s="85" t="s">
        <v>78</v>
      </c>
      <c r="H1374" s="72" t="s">
        <v>2163</v>
      </c>
      <c r="I1374" s="105">
        <v>856750</v>
      </c>
      <c r="J1374" s="75">
        <v>889909.27242289332</v>
      </c>
      <c r="K1374" s="76">
        <v>14</v>
      </c>
      <c r="L1374" s="76" t="s">
        <v>2716</v>
      </c>
    </row>
    <row r="1375" spans="1:12" ht="75" customHeight="1" x14ac:dyDescent="0.3">
      <c r="A1375" s="70">
        <f t="shared" si="21"/>
        <v>1368</v>
      </c>
      <c r="B1375" s="87" t="s">
        <v>429</v>
      </c>
      <c r="C1375" s="83" t="s">
        <v>2541</v>
      </c>
      <c r="D1375" s="72" t="s">
        <v>2126</v>
      </c>
      <c r="E1375" s="19" t="s">
        <v>2127</v>
      </c>
      <c r="F1375" s="19" t="s">
        <v>2137</v>
      </c>
      <c r="G1375" s="85" t="s">
        <v>2138</v>
      </c>
      <c r="H1375" s="19" t="s">
        <v>2132</v>
      </c>
      <c r="I1375" s="46">
        <v>896968.37499999988</v>
      </c>
      <c r="J1375" s="75">
        <v>896968.37499999977</v>
      </c>
      <c r="K1375" s="76">
        <v>15</v>
      </c>
      <c r="L1375" s="76" t="s">
        <v>2716</v>
      </c>
    </row>
    <row r="1376" spans="1:12" ht="75" customHeight="1" x14ac:dyDescent="0.3">
      <c r="A1376" s="70">
        <f t="shared" si="21"/>
        <v>1369</v>
      </c>
      <c r="B1376" s="87" t="s">
        <v>429</v>
      </c>
      <c r="C1376" s="83" t="s">
        <v>2541</v>
      </c>
      <c r="D1376" s="72" t="s">
        <v>1930</v>
      </c>
      <c r="E1376" s="19" t="s">
        <v>2158</v>
      </c>
      <c r="F1376" s="19" t="s">
        <v>2297</v>
      </c>
      <c r="G1376" s="19" t="s">
        <v>2297</v>
      </c>
      <c r="H1376" s="72" t="s">
        <v>2192</v>
      </c>
      <c r="I1376" s="105">
        <v>924600</v>
      </c>
      <c r="J1376" s="75">
        <v>973380.45309637766</v>
      </c>
      <c r="K1376" s="76">
        <v>16</v>
      </c>
      <c r="L1376" s="76" t="s">
        <v>2716</v>
      </c>
    </row>
    <row r="1377" spans="1:12" ht="75" customHeight="1" x14ac:dyDescent="0.3">
      <c r="A1377" s="70">
        <f t="shared" si="21"/>
        <v>1370</v>
      </c>
      <c r="B1377" s="87" t="s">
        <v>429</v>
      </c>
      <c r="C1377" s="72" t="s">
        <v>2541</v>
      </c>
      <c r="D1377" s="82" t="s">
        <v>1484</v>
      </c>
      <c r="E1377" s="19" t="s">
        <v>1616</v>
      </c>
      <c r="F1377" s="19" t="s">
        <v>2505</v>
      </c>
      <c r="G1377" s="85" t="s">
        <v>78</v>
      </c>
      <c r="H1377" s="72" t="s">
        <v>2163</v>
      </c>
      <c r="I1377" s="105">
        <v>937491.5</v>
      </c>
      <c r="J1377" s="75">
        <v>972622.4663670084</v>
      </c>
      <c r="K1377" s="76">
        <v>17</v>
      </c>
      <c r="L1377" s="76" t="s">
        <v>2716</v>
      </c>
    </row>
    <row r="1378" spans="1:12" ht="75" customHeight="1" x14ac:dyDescent="0.3">
      <c r="A1378" s="70">
        <f t="shared" si="21"/>
        <v>1371</v>
      </c>
      <c r="B1378" s="87" t="s">
        <v>429</v>
      </c>
      <c r="C1378" s="83" t="s">
        <v>2541</v>
      </c>
      <c r="D1378" s="72" t="s">
        <v>1930</v>
      </c>
      <c r="E1378" s="19" t="s">
        <v>2258</v>
      </c>
      <c r="F1378" s="19" t="s">
        <v>2506</v>
      </c>
      <c r="G1378" s="19" t="s">
        <v>2506</v>
      </c>
      <c r="H1378" s="72" t="s">
        <v>2169</v>
      </c>
      <c r="I1378" s="105">
        <v>964254</v>
      </c>
      <c r="J1378" s="75">
        <v>1015126.5362535091</v>
      </c>
      <c r="K1378" s="76">
        <v>18</v>
      </c>
      <c r="L1378" s="76" t="s">
        <v>2716</v>
      </c>
    </row>
    <row r="1379" spans="1:12" ht="75" customHeight="1" x14ac:dyDescent="0.3">
      <c r="A1379" s="70">
        <f t="shared" si="21"/>
        <v>1372</v>
      </c>
      <c r="B1379" s="87" t="s">
        <v>429</v>
      </c>
      <c r="C1379" s="83" t="s">
        <v>2541</v>
      </c>
      <c r="D1379" s="72" t="s">
        <v>1930</v>
      </c>
      <c r="E1379" s="19" t="s">
        <v>2258</v>
      </c>
      <c r="F1379" s="19" t="s">
        <v>2506</v>
      </c>
      <c r="G1379" s="19" t="s">
        <v>2506</v>
      </c>
      <c r="H1379" s="72" t="s">
        <v>2160</v>
      </c>
      <c r="I1379" s="105">
        <v>1006549</v>
      </c>
      <c r="J1379" s="75">
        <v>1059652.9544491735</v>
      </c>
      <c r="K1379" s="76">
        <v>19</v>
      </c>
      <c r="L1379" s="76" t="s">
        <v>2716</v>
      </c>
    </row>
    <row r="1380" spans="1:12" ht="75" customHeight="1" x14ac:dyDescent="0.3">
      <c r="A1380" s="70">
        <f t="shared" si="21"/>
        <v>1373</v>
      </c>
      <c r="B1380" s="87" t="s">
        <v>429</v>
      </c>
      <c r="C1380" s="72" t="s">
        <v>2541</v>
      </c>
      <c r="D1380" s="72" t="s">
        <v>2217</v>
      </c>
      <c r="E1380" s="19" t="s">
        <v>2258</v>
      </c>
      <c r="F1380" s="19" t="s">
        <v>2259</v>
      </c>
      <c r="G1380" s="85" t="s">
        <v>2393</v>
      </c>
      <c r="H1380" s="72" t="s">
        <v>2220</v>
      </c>
      <c r="I1380" s="81">
        <v>1126999.9999999998</v>
      </c>
      <c r="J1380" s="75">
        <v>1193065.2902631976</v>
      </c>
      <c r="K1380" s="76">
        <v>20</v>
      </c>
      <c r="L1380" s="76" t="s">
        <v>2716</v>
      </c>
    </row>
    <row r="1381" spans="1:12" ht="75" customHeight="1" x14ac:dyDescent="0.3">
      <c r="A1381" s="70">
        <f t="shared" si="21"/>
        <v>1374</v>
      </c>
      <c r="B1381" s="87" t="s">
        <v>429</v>
      </c>
      <c r="C1381" s="83" t="s">
        <v>2541</v>
      </c>
      <c r="D1381" s="72" t="s">
        <v>1930</v>
      </c>
      <c r="E1381" s="19" t="s">
        <v>2258</v>
      </c>
      <c r="F1381" s="19" t="s">
        <v>2506</v>
      </c>
      <c r="G1381" s="19" t="s">
        <v>2506</v>
      </c>
      <c r="H1381" s="72" t="s">
        <v>2192</v>
      </c>
      <c r="I1381" s="105">
        <v>1132809</v>
      </c>
      <c r="J1381" s="75">
        <v>1192574.2350115234</v>
      </c>
      <c r="K1381" s="76">
        <v>21</v>
      </c>
      <c r="L1381" s="76" t="s">
        <v>2716</v>
      </c>
    </row>
    <row r="1382" spans="1:12" ht="75" customHeight="1" x14ac:dyDescent="0.3">
      <c r="A1382" s="70">
        <f t="shared" si="21"/>
        <v>1375</v>
      </c>
      <c r="B1382" s="87" t="s">
        <v>429</v>
      </c>
      <c r="C1382" s="71" t="s">
        <v>2541</v>
      </c>
      <c r="D1382" s="72" t="s">
        <v>2146</v>
      </c>
      <c r="E1382" s="19" t="s">
        <v>1621</v>
      </c>
      <c r="F1382" s="19" t="s">
        <v>2268</v>
      </c>
      <c r="G1382" s="85" t="s">
        <v>1637</v>
      </c>
      <c r="H1382" s="87" t="s">
        <v>2149</v>
      </c>
      <c r="I1382" s="105">
        <v>1184671.3500000001</v>
      </c>
      <c r="J1382" s="75">
        <v>1227271.2965198311</v>
      </c>
      <c r="K1382" s="76">
        <v>22</v>
      </c>
      <c r="L1382" s="76" t="s">
        <v>2716</v>
      </c>
    </row>
    <row r="1383" spans="1:12" ht="75" customHeight="1" x14ac:dyDescent="0.3">
      <c r="A1383" s="70">
        <f t="shared" si="21"/>
        <v>1376</v>
      </c>
      <c r="B1383" s="87" t="s">
        <v>429</v>
      </c>
      <c r="C1383" s="83" t="s">
        <v>2541</v>
      </c>
      <c r="D1383" s="72" t="s">
        <v>2142</v>
      </c>
      <c r="E1383" s="19" t="s">
        <v>2143</v>
      </c>
      <c r="F1383" s="19" t="s">
        <v>2262</v>
      </c>
      <c r="G1383" s="85" t="s">
        <v>2263</v>
      </c>
      <c r="H1383" s="72" t="s">
        <v>2166</v>
      </c>
      <c r="I1383" s="46">
        <v>1189034.9300000002</v>
      </c>
      <c r="J1383" s="75">
        <v>1222902.8620837789</v>
      </c>
      <c r="K1383" s="76">
        <v>23</v>
      </c>
      <c r="L1383" s="76" t="s">
        <v>2716</v>
      </c>
    </row>
    <row r="1384" spans="1:12" ht="75" customHeight="1" x14ac:dyDescent="0.3">
      <c r="A1384" s="70">
        <f t="shared" si="21"/>
        <v>1377</v>
      </c>
      <c r="B1384" s="87" t="s">
        <v>429</v>
      </c>
      <c r="C1384" s="83" t="s">
        <v>2541</v>
      </c>
      <c r="D1384" s="72" t="s">
        <v>2142</v>
      </c>
      <c r="E1384" s="19" t="s">
        <v>2143</v>
      </c>
      <c r="F1384" s="19" t="s">
        <v>2264</v>
      </c>
      <c r="G1384" s="85" t="s">
        <v>2265</v>
      </c>
      <c r="H1384" s="72" t="s">
        <v>2166</v>
      </c>
      <c r="I1384" s="46">
        <v>1234196.51</v>
      </c>
      <c r="J1384" s="75">
        <v>1269759.5749227668</v>
      </c>
      <c r="K1384" s="76">
        <v>24</v>
      </c>
      <c r="L1384" s="76" t="s">
        <v>2716</v>
      </c>
    </row>
    <row r="1385" spans="1:12" ht="75" customHeight="1" x14ac:dyDescent="0.3">
      <c r="A1385" s="70">
        <f t="shared" si="21"/>
        <v>1378</v>
      </c>
      <c r="B1385" s="87" t="s">
        <v>429</v>
      </c>
      <c r="C1385" s="83" t="s">
        <v>2541</v>
      </c>
      <c r="D1385" s="72" t="s">
        <v>2142</v>
      </c>
      <c r="E1385" s="19" t="s">
        <v>2143</v>
      </c>
      <c r="F1385" s="19" t="s">
        <v>2266</v>
      </c>
      <c r="G1385" s="85" t="s">
        <v>2267</v>
      </c>
      <c r="H1385" s="72" t="s">
        <v>2166</v>
      </c>
      <c r="I1385" s="46">
        <v>1249411.8999999999</v>
      </c>
      <c r="J1385" s="75">
        <v>1284644.8878265158</v>
      </c>
      <c r="K1385" s="76">
        <v>25</v>
      </c>
      <c r="L1385" s="76" t="s">
        <v>2716</v>
      </c>
    </row>
    <row r="1386" spans="1:12" ht="75" customHeight="1" x14ac:dyDescent="0.3">
      <c r="A1386" s="70">
        <f t="shared" si="21"/>
        <v>1379</v>
      </c>
      <c r="B1386" s="87" t="s">
        <v>429</v>
      </c>
      <c r="C1386" s="83" t="s">
        <v>2541</v>
      </c>
      <c r="D1386" s="72" t="s">
        <v>1930</v>
      </c>
      <c r="E1386" s="19" t="s">
        <v>2178</v>
      </c>
      <c r="F1386" s="19" t="s">
        <v>2403</v>
      </c>
      <c r="G1386" s="19" t="s">
        <v>2404</v>
      </c>
      <c r="H1386" s="72" t="s">
        <v>2192</v>
      </c>
      <c r="I1386" s="105">
        <v>1250000</v>
      </c>
      <c r="J1386" s="75">
        <v>1249999.9999999998</v>
      </c>
      <c r="K1386" s="76">
        <v>26</v>
      </c>
      <c r="L1386" s="76" t="s">
        <v>2716</v>
      </c>
    </row>
    <row r="1387" spans="1:12" ht="75" customHeight="1" x14ac:dyDescent="0.3">
      <c r="A1387" s="70">
        <f t="shared" si="21"/>
        <v>1380</v>
      </c>
      <c r="B1387" s="87" t="s">
        <v>429</v>
      </c>
      <c r="C1387" s="83" t="s">
        <v>2541</v>
      </c>
      <c r="D1387" s="72" t="s">
        <v>1930</v>
      </c>
      <c r="E1387" s="19" t="s">
        <v>2178</v>
      </c>
      <c r="F1387" s="19" t="s">
        <v>2291</v>
      </c>
      <c r="G1387" s="19" t="s">
        <v>2279</v>
      </c>
      <c r="H1387" s="72" t="s">
        <v>2159</v>
      </c>
      <c r="I1387" s="105">
        <v>1250500</v>
      </c>
      <c r="J1387" s="75">
        <v>1250499.9999999998</v>
      </c>
      <c r="K1387" s="76">
        <v>27</v>
      </c>
      <c r="L1387" s="76" t="s">
        <v>2716</v>
      </c>
    </row>
    <row r="1388" spans="1:12" ht="75" customHeight="1" x14ac:dyDescent="0.3">
      <c r="A1388" s="70">
        <f t="shared" si="21"/>
        <v>1381</v>
      </c>
      <c r="B1388" s="87" t="s">
        <v>429</v>
      </c>
      <c r="C1388" s="83" t="s">
        <v>2541</v>
      </c>
      <c r="D1388" s="72" t="s">
        <v>1930</v>
      </c>
      <c r="E1388" s="19" t="s">
        <v>2178</v>
      </c>
      <c r="F1388" s="19" t="s">
        <v>2306</v>
      </c>
      <c r="G1388" s="19" t="s">
        <v>2307</v>
      </c>
      <c r="H1388" s="72" t="s">
        <v>2159</v>
      </c>
      <c r="I1388" s="105">
        <v>1262000</v>
      </c>
      <c r="J1388" s="75">
        <v>1261999.9999999998</v>
      </c>
      <c r="K1388" s="76">
        <v>28</v>
      </c>
      <c r="L1388" s="76" t="s">
        <v>2716</v>
      </c>
    </row>
    <row r="1389" spans="1:12" ht="75" customHeight="1" x14ac:dyDescent="0.3">
      <c r="A1389" s="70">
        <f t="shared" si="21"/>
        <v>1382</v>
      </c>
      <c r="B1389" s="87" t="s">
        <v>429</v>
      </c>
      <c r="C1389" s="83" t="s">
        <v>2541</v>
      </c>
      <c r="D1389" s="72" t="s">
        <v>2177</v>
      </c>
      <c r="E1389" s="19" t="s">
        <v>2178</v>
      </c>
      <c r="F1389" s="19" t="s">
        <v>2290</v>
      </c>
      <c r="G1389" s="85" t="s">
        <v>2274</v>
      </c>
      <c r="H1389" s="72" t="s">
        <v>2216</v>
      </c>
      <c r="I1389" s="105">
        <v>1273506.67</v>
      </c>
      <c r="J1389" s="75">
        <v>1305076.9298796882</v>
      </c>
      <c r="K1389" s="76">
        <v>29</v>
      </c>
      <c r="L1389" s="76" t="s">
        <v>2716</v>
      </c>
    </row>
    <row r="1390" spans="1:12" ht="75" customHeight="1" x14ac:dyDescent="0.3">
      <c r="A1390" s="70">
        <f t="shared" si="21"/>
        <v>1383</v>
      </c>
      <c r="B1390" s="87" t="s">
        <v>429</v>
      </c>
      <c r="C1390" s="83" t="s">
        <v>2541</v>
      </c>
      <c r="D1390" s="72" t="s">
        <v>2142</v>
      </c>
      <c r="E1390" s="19" t="s">
        <v>2143</v>
      </c>
      <c r="F1390" s="19" t="s">
        <v>2269</v>
      </c>
      <c r="G1390" s="85" t="s">
        <v>2270</v>
      </c>
      <c r="H1390" s="72" t="s">
        <v>2166</v>
      </c>
      <c r="I1390" s="46">
        <v>1290890.77</v>
      </c>
      <c r="J1390" s="75">
        <v>1327659.917669982</v>
      </c>
      <c r="K1390" s="76">
        <v>30</v>
      </c>
      <c r="L1390" s="76" t="s">
        <v>2716</v>
      </c>
    </row>
    <row r="1391" spans="1:12" ht="75" customHeight="1" x14ac:dyDescent="0.3">
      <c r="A1391" s="70">
        <f t="shared" si="21"/>
        <v>1384</v>
      </c>
      <c r="B1391" s="87" t="s">
        <v>429</v>
      </c>
      <c r="C1391" s="72" t="s">
        <v>2541</v>
      </c>
      <c r="D1391" s="72" t="s">
        <v>2217</v>
      </c>
      <c r="E1391" s="19" t="s">
        <v>2218</v>
      </c>
      <c r="F1391" s="19" t="s">
        <v>2275</v>
      </c>
      <c r="G1391" s="19" t="s">
        <v>2274</v>
      </c>
      <c r="H1391" s="72" t="s">
        <v>2220</v>
      </c>
      <c r="I1391" s="81">
        <v>1307320</v>
      </c>
      <c r="J1391" s="75">
        <v>1436774.9362718754</v>
      </c>
      <c r="K1391" s="76">
        <v>31</v>
      </c>
      <c r="L1391" s="76" t="s">
        <v>2716</v>
      </c>
    </row>
    <row r="1392" spans="1:12" ht="75" customHeight="1" x14ac:dyDescent="0.3">
      <c r="A1392" s="70">
        <f t="shared" si="21"/>
        <v>1385</v>
      </c>
      <c r="B1392" s="87" t="s">
        <v>429</v>
      </c>
      <c r="C1392" s="83" t="s">
        <v>2541</v>
      </c>
      <c r="D1392" s="72" t="s">
        <v>1627</v>
      </c>
      <c r="E1392" s="19" t="s">
        <v>1616</v>
      </c>
      <c r="F1392" s="19" t="s">
        <v>2436</v>
      </c>
      <c r="G1392" s="85" t="s">
        <v>2287</v>
      </c>
      <c r="H1392" s="72" t="s">
        <v>2176</v>
      </c>
      <c r="I1392" s="105">
        <v>1307803</v>
      </c>
      <c r="J1392" s="75">
        <v>1307803</v>
      </c>
      <c r="K1392" s="76">
        <v>32</v>
      </c>
      <c r="L1392" s="76" t="s">
        <v>2716</v>
      </c>
    </row>
    <row r="1393" spans="1:12" ht="75" customHeight="1" x14ac:dyDescent="0.3">
      <c r="A1393" s="70">
        <f t="shared" si="21"/>
        <v>1386</v>
      </c>
      <c r="B1393" s="87" t="s">
        <v>429</v>
      </c>
      <c r="C1393" s="83" t="s">
        <v>2541</v>
      </c>
      <c r="D1393" s="72" t="s">
        <v>1930</v>
      </c>
      <c r="E1393" s="19" t="s">
        <v>2178</v>
      </c>
      <c r="F1393" s="19" t="s">
        <v>2446</v>
      </c>
      <c r="G1393" s="19" t="s">
        <v>2285</v>
      </c>
      <c r="H1393" s="72" t="s">
        <v>2160</v>
      </c>
      <c r="I1393" s="105">
        <v>1313000</v>
      </c>
      <c r="J1393" s="75">
        <v>1313000</v>
      </c>
      <c r="K1393" s="76">
        <v>33</v>
      </c>
      <c r="L1393" s="76" t="s">
        <v>2716</v>
      </c>
    </row>
    <row r="1394" spans="1:12" ht="75" customHeight="1" x14ac:dyDescent="0.3">
      <c r="A1394" s="70">
        <f t="shared" si="21"/>
        <v>1387</v>
      </c>
      <c r="B1394" s="87" t="s">
        <v>429</v>
      </c>
      <c r="C1394" s="83" t="s">
        <v>2541</v>
      </c>
      <c r="D1394" s="72" t="s">
        <v>1930</v>
      </c>
      <c r="E1394" s="19" t="s">
        <v>2178</v>
      </c>
      <c r="F1394" s="19" t="s">
        <v>2302</v>
      </c>
      <c r="G1394" s="19" t="s">
        <v>2303</v>
      </c>
      <c r="H1394" s="72" t="s">
        <v>2169</v>
      </c>
      <c r="I1394" s="105">
        <v>1319000</v>
      </c>
      <c r="J1394" s="75">
        <v>1318999.9999999998</v>
      </c>
      <c r="K1394" s="76">
        <v>34</v>
      </c>
      <c r="L1394" s="76" t="s">
        <v>2716</v>
      </c>
    </row>
    <row r="1395" spans="1:12" ht="75" customHeight="1" x14ac:dyDescent="0.3">
      <c r="A1395" s="70">
        <f t="shared" si="21"/>
        <v>1388</v>
      </c>
      <c r="B1395" s="87" t="s">
        <v>429</v>
      </c>
      <c r="C1395" s="83" t="s">
        <v>2541</v>
      </c>
      <c r="D1395" s="72" t="s">
        <v>2142</v>
      </c>
      <c r="E1395" s="19" t="s">
        <v>2143</v>
      </c>
      <c r="F1395" s="19" t="s">
        <v>2271</v>
      </c>
      <c r="G1395" s="85" t="s">
        <v>2272</v>
      </c>
      <c r="H1395" s="72" t="s">
        <v>2166</v>
      </c>
      <c r="I1395" s="46">
        <v>1319867.8399999999</v>
      </c>
      <c r="J1395" s="75">
        <v>1357899.5029508148</v>
      </c>
      <c r="K1395" s="76">
        <v>35</v>
      </c>
      <c r="L1395" s="76" t="s">
        <v>2716</v>
      </c>
    </row>
    <row r="1396" spans="1:12" ht="75" customHeight="1" x14ac:dyDescent="0.3">
      <c r="A1396" s="70">
        <f t="shared" si="21"/>
        <v>1389</v>
      </c>
      <c r="B1396" s="87" t="s">
        <v>429</v>
      </c>
      <c r="C1396" s="83" t="s">
        <v>2541</v>
      </c>
      <c r="D1396" s="72" t="s">
        <v>1930</v>
      </c>
      <c r="E1396" s="19" t="s">
        <v>2178</v>
      </c>
      <c r="F1396" s="19" t="s">
        <v>2304</v>
      </c>
      <c r="G1396" s="19" t="s">
        <v>2305</v>
      </c>
      <c r="H1396" s="72" t="s">
        <v>2169</v>
      </c>
      <c r="I1396" s="105">
        <v>1331000</v>
      </c>
      <c r="J1396" s="75">
        <v>1330999.9999999998</v>
      </c>
      <c r="K1396" s="76">
        <v>36</v>
      </c>
      <c r="L1396" s="76" t="s">
        <v>2716</v>
      </c>
    </row>
    <row r="1397" spans="1:12" ht="75" customHeight="1" x14ac:dyDescent="0.3">
      <c r="A1397" s="70">
        <f t="shared" si="21"/>
        <v>1390</v>
      </c>
      <c r="B1397" s="87" t="s">
        <v>429</v>
      </c>
      <c r="C1397" s="72" t="s">
        <v>2541</v>
      </c>
      <c r="D1397" s="72" t="s">
        <v>2217</v>
      </c>
      <c r="E1397" s="19" t="s">
        <v>2218</v>
      </c>
      <c r="F1397" s="19" t="s">
        <v>2278</v>
      </c>
      <c r="G1397" s="19" t="s">
        <v>2279</v>
      </c>
      <c r="H1397" s="72" t="s">
        <v>2220</v>
      </c>
      <c r="I1397" s="81">
        <v>1371720</v>
      </c>
      <c r="J1397" s="75">
        <v>1507552.026728618</v>
      </c>
      <c r="K1397" s="76">
        <v>37</v>
      </c>
      <c r="L1397" s="76" t="s">
        <v>2716</v>
      </c>
    </row>
    <row r="1398" spans="1:12" ht="75" customHeight="1" x14ac:dyDescent="0.3">
      <c r="A1398" s="70">
        <f t="shared" si="21"/>
        <v>1391</v>
      </c>
      <c r="B1398" s="87" t="s">
        <v>429</v>
      </c>
      <c r="C1398" s="83" t="s">
        <v>2541</v>
      </c>
      <c r="D1398" s="72" t="s">
        <v>1930</v>
      </c>
      <c r="E1398" s="19" t="s">
        <v>2178</v>
      </c>
      <c r="F1398" s="19" t="s">
        <v>2293</v>
      </c>
      <c r="G1398" s="19" t="s">
        <v>2294</v>
      </c>
      <c r="H1398" s="72" t="s">
        <v>2160</v>
      </c>
      <c r="I1398" s="105">
        <v>1378000</v>
      </c>
      <c r="J1398" s="75">
        <v>1377999.9999999998</v>
      </c>
      <c r="K1398" s="76">
        <v>38</v>
      </c>
      <c r="L1398" s="76" t="s">
        <v>2716</v>
      </c>
    </row>
    <row r="1399" spans="1:12" ht="75" customHeight="1" x14ac:dyDescent="0.3">
      <c r="A1399" s="70">
        <f t="shared" si="21"/>
        <v>1392</v>
      </c>
      <c r="B1399" s="87" t="s">
        <v>429</v>
      </c>
      <c r="C1399" s="83" t="s">
        <v>2541</v>
      </c>
      <c r="D1399" s="72" t="s">
        <v>1930</v>
      </c>
      <c r="E1399" s="19" t="s">
        <v>2178</v>
      </c>
      <c r="F1399" s="19" t="s">
        <v>2308</v>
      </c>
      <c r="G1399" s="19" t="s">
        <v>2309</v>
      </c>
      <c r="H1399" s="72" t="s">
        <v>2192</v>
      </c>
      <c r="I1399" s="105">
        <v>1385000</v>
      </c>
      <c r="J1399" s="75">
        <v>1385000</v>
      </c>
      <c r="K1399" s="76">
        <v>39</v>
      </c>
      <c r="L1399" s="76" t="s">
        <v>2716</v>
      </c>
    </row>
    <row r="1400" spans="1:12" ht="75" customHeight="1" x14ac:dyDescent="0.3">
      <c r="A1400" s="70">
        <f t="shared" si="21"/>
        <v>1393</v>
      </c>
      <c r="B1400" s="87" t="s">
        <v>429</v>
      </c>
      <c r="C1400" s="83" t="s">
        <v>2541</v>
      </c>
      <c r="D1400" s="72" t="s">
        <v>1930</v>
      </c>
      <c r="E1400" s="19" t="s">
        <v>2178</v>
      </c>
      <c r="F1400" s="19" t="s">
        <v>2280</v>
      </c>
      <c r="G1400" s="19" t="s">
        <v>2281</v>
      </c>
      <c r="H1400" s="72" t="s">
        <v>2159</v>
      </c>
      <c r="I1400" s="105">
        <v>1400000</v>
      </c>
      <c r="J1400" s="75">
        <v>1399999.9999999998</v>
      </c>
      <c r="K1400" s="76">
        <v>40</v>
      </c>
      <c r="L1400" s="76" t="s">
        <v>2716</v>
      </c>
    </row>
    <row r="1401" spans="1:12" ht="75" customHeight="1" x14ac:dyDescent="0.3">
      <c r="A1401" s="70">
        <f t="shared" si="21"/>
        <v>1394</v>
      </c>
      <c r="B1401" s="87" t="s">
        <v>429</v>
      </c>
      <c r="C1401" s="83" t="s">
        <v>2541</v>
      </c>
      <c r="D1401" s="72" t="s">
        <v>1930</v>
      </c>
      <c r="E1401" s="19" t="s">
        <v>2178</v>
      </c>
      <c r="F1401" s="19" t="s">
        <v>2295</v>
      </c>
      <c r="G1401" s="19" t="s">
        <v>2296</v>
      </c>
      <c r="H1401" s="72" t="s">
        <v>2169</v>
      </c>
      <c r="I1401" s="105">
        <v>1400000</v>
      </c>
      <c r="J1401" s="75">
        <v>1399999.9999999998</v>
      </c>
      <c r="K1401" s="76">
        <v>41</v>
      </c>
      <c r="L1401" s="76" t="s">
        <v>2716</v>
      </c>
    </row>
    <row r="1402" spans="1:12" ht="75" customHeight="1" x14ac:dyDescent="0.3">
      <c r="A1402" s="70">
        <f t="shared" si="21"/>
        <v>1395</v>
      </c>
      <c r="B1402" s="87" t="s">
        <v>429</v>
      </c>
      <c r="C1402" s="83" t="s">
        <v>2541</v>
      </c>
      <c r="D1402" s="72" t="s">
        <v>1930</v>
      </c>
      <c r="E1402" s="19" t="s">
        <v>2178</v>
      </c>
      <c r="F1402" s="19" t="s">
        <v>2447</v>
      </c>
      <c r="G1402" s="19" t="s">
        <v>2289</v>
      </c>
      <c r="H1402" s="72" t="s">
        <v>2192</v>
      </c>
      <c r="I1402" s="105">
        <v>1450000</v>
      </c>
      <c r="J1402" s="75">
        <v>1450000</v>
      </c>
      <c r="K1402" s="76">
        <v>42</v>
      </c>
      <c r="L1402" s="76" t="s">
        <v>2716</v>
      </c>
    </row>
    <row r="1403" spans="1:12" ht="75" customHeight="1" x14ac:dyDescent="0.3">
      <c r="A1403" s="70">
        <f t="shared" si="21"/>
        <v>1396</v>
      </c>
      <c r="B1403" s="87" t="s">
        <v>429</v>
      </c>
      <c r="C1403" s="83" t="s">
        <v>2541</v>
      </c>
      <c r="D1403" s="72" t="s">
        <v>1930</v>
      </c>
      <c r="E1403" s="19" t="s">
        <v>2178</v>
      </c>
      <c r="F1403" s="19" t="s">
        <v>2449</v>
      </c>
      <c r="G1403" s="19" t="s">
        <v>2299</v>
      </c>
      <c r="H1403" s="72" t="s">
        <v>2169</v>
      </c>
      <c r="I1403" s="105">
        <v>1452000</v>
      </c>
      <c r="J1403" s="75">
        <v>1452000</v>
      </c>
      <c r="K1403" s="76">
        <v>43</v>
      </c>
      <c r="L1403" s="76" t="s">
        <v>2716</v>
      </c>
    </row>
    <row r="1404" spans="1:12" ht="75" customHeight="1" x14ac:dyDescent="0.3">
      <c r="A1404" s="70">
        <f t="shared" si="21"/>
        <v>1397</v>
      </c>
      <c r="B1404" s="87" t="s">
        <v>429</v>
      </c>
      <c r="C1404" s="83" t="s">
        <v>2541</v>
      </c>
      <c r="D1404" s="106" t="s">
        <v>1576</v>
      </c>
      <c r="E1404" s="19" t="s">
        <v>2252</v>
      </c>
      <c r="F1404" s="19" t="s">
        <v>2451</v>
      </c>
      <c r="G1404" s="19" t="s">
        <v>2451</v>
      </c>
      <c r="H1404" s="72" t="s">
        <v>2213</v>
      </c>
      <c r="I1404" s="105">
        <f>(1016055+265890+25000+2500)*1.15</f>
        <v>1505861.75</v>
      </c>
      <c r="J1404" s="75">
        <v>1725224.8289898725</v>
      </c>
      <c r="K1404" s="76">
        <v>44</v>
      </c>
      <c r="L1404" s="76" t="s">
        <v>2716</v>
      </c>
    </row>
    <row r="1405" spans="1:12" ht="75" customHeight="1" x14ac:dyDescent="0.3">
      <c r="A1405" s="70">
        <f t="shared" si="21"/>
        <v>1398</v>
      </c>
      <c r="B1405" s="87" t="s">
        <v>429</v>
      </c>
      <c r="C1405" s="83" t="s">
        <v>2541</v>
      </c>
      <c r="D1405" s="72" t="s">
        <v>1930</v>
      </c>
      <c r="E1405" s="19" t="s">
        <v>2178</v>
      </c>
      <c r="F1405" s="19" t="s">
        <v>2310</v>
      </c>
      <c r="G1405" s="19" t="s">
        <v>2311</v>
      </c>
      <c r="H1405" s="72" t="s">
        <v>2160</v>
      </c>
      <c r="I1405" s="105">
        <v>1535000</v>
      </c>
      <c r="J1405" s="75">
        <v>1534999.9999999998</v>
      </c>
      <c r="K1405" s="76">
        <v>45</v>
      </c>
      <c r="L1405" s="76" t="s">
        <v>2716</v>
      </c>
    </row>
    <row r="1406" spans="1:12" ht="75" customHeight="1" x14ac:dyDescent="0.3">
      <c r="A1406" s="70">
        <f t="shared" si="21"/>
        <v>1399</v>
      </c>
      <c r="B1406" s="87" t="s">
        <v>430</v>
      </c>
      <c r="C1406" s="72" t="s">
        <v>2542</v>
      </c>
      <c r="D1406" s="82" t="s">
        <v>1484</v>
      </c>
      <c r="E1406" s="19" t="s">
        <v>1616</v>
      </c>
      <c r="F1406" s="19" t="s">
        <v>2316</v>
      </c>
      <c r="G1406" s="85" t="s">
        <v>78</v>
      </c>
      <c r="H1406" s="72" t="s">
        <v>2163</v>
      </c>
      <c r="I1406" s="105">
        <v>1852540.75</v>
      </c>
      <c r="J1406" s="75">
        <v>1922049.3486933657</v>
      </c>
      <c r="K1406" s="76">
        <v>1</v>
      </c>
      <c r="L1406" s="76" t="s">
        <v>2716</v>
      </c>
    </row>
    <row r="1407" spans="1:12" ht="75" customHeight="1" x14ac:dyDescent="0.3">
      <c r="A1407" s="70">
        <f t="shared" si="21"/>
        <v>1400</v>
      </c>
      <c r="B1407" s="87" t="s">
        <v>430</v>
      </c>
      <c r="C1407" s="83" t="s">
        <v>2542</v>
      </c>
      <c r="D1407" s="72" t="s">
        <v>1930</v>
      </c>
      <c r="E1407" s="19" t="s">
        <v>2178</v>
      </c>
      <c r="F1407" s="19" t="s">
        <v>2349</v>
      </c>
      <c r="G1407" s="19" t="s">
        <v>2333</v>
      </c>
      <c r="H1407" s="72" t="s">
        <v>2192</v>
      </c>
      <c r="I1407" s="105">
        <v>1900000</v>
      </c>
      <c r="J1407" s="75">
        <v>1900000.0000000002</v>
      </c>
      <c r="K1407" s="76">
        <v>2</v>
      </c>
      <c r="L1407" s="76" t="s">
        <v>2716</v>
      </c>
    </row>
    <row r="1408" spans="1:12" ht="75" customHeight="1" x14ac:dyDescent="0.3">
      <c r="A1408" s="70">
        <f t="shared" si="21"/>
        <v>1401</v>
      </c>
      <c r="B1408" s="87" t="s">
        <v>430</v>
      </c>
      <c r="C1408" s="72" t="s">
        <v>2542</v>
      </c>
      <c r="D1408" s="72" t="s">
        <v>2217</v>
      </c>
      <c r="E1408" s="19" t="s">
        <v>2218</v>
      </c>
      <c r="F1408" s="19" t="s">
        <v>2321</v>
      </c>
      <c r="G1408" s="85" t="s">
        <v>2333</v>
      </c>
      <c r="H1408" s="72" t="s">
        <v>2220</v>
      </c>
      <c r="I1408" s="81">
        <v>2005024.9999999998</v>
      </c>
      <c r="J1408" s="75">
        <v>2201478.9432077236</v>
      </c>
      <c r="K1408" s="76">
        <v>3</v>
      </c>
      <c r="L1408" s="76" t="s">
        <v>2716</v>
      </c>
    </row>
    <row r="1409" spans="1:12" ht="75" customHeight="1" x14ac:dyDescent="0.3">
      <c r="A1409" s="70">
        <f t="shared" si="21"/>
        <v>1402</v>
      </c>
      <c r="B1409" s="87" t="s">
        <v>430</v>
      </c>
      <c r="C1409" s="83" t="s">
        <v>2542</v>
      </c>
      <c r="D1409" s="72" t="s">
        <v>2142</v>
      </c>
      <c r="E1409" s="19" t="s">
        <v>2143</v>
      </c>
      <c r="F1409" s="19" t="s">
        <v>2334</v>
      </c>
      <c r="G1409" s="85" t="s">
        <v>2335</v>
      </c>
      <c r="H1409" s="72" t="s">
        <v>2166</v>
      </c>
      <c r="I1409" s="46">
        <v>2027872.8800000001</v>
      </c>
      <c r="J1409" s="75">
        <v>2090239.4212997407</v>
      </c>
      <c r="K1409" s="76">
        <v>4</v>
      </c>
      <c r="L1409" s="76" t="s">
        <v>2716</v>
      </c>
    </row>
    <row r="1410" spans="1:12" ht="75" customHeight="1" x14ac:dyDescent="0.3">
      <c r="A1410" s="70">
        <f t="shared" si="21"/>
        <v>1403</v>
      </c>
      <c r="B1410" s="87" t="s">
        <v>430</v>
      </c>
      <c r="C1410" s="83" t="s">
        <v>2542</v>
      </c>
      <c r="D1410" s="72" t="s">
        <v>2142</v>
      </c>
      <c r="E1410" s="19" t="s">
        <v>2143</v>
      </c>
      <c r="F1410" s="19" t="s">
        <v>2336</v>
      </c>
      <c r="G1410" s="85" t="s">
        <v>2337</v>
      </c>
      <c r="H1410" s="72" t="s">
        <v>2166</v>
      </c>
      <c r="I1410" s="46">
        <v>2048451.99</v>
      </c>
      <c r="J1410" s="75">
        <v>2111451.4348344668</v>
      </c>
      <c r="K1410" s="76">
        <v>5</v>
      </c>
      <c r="L1410" s="76" t="s">
        <v>2716</v>
      </c>
    </row>
    <row r="1411" spans="1:12" ht="75" customHeight="1" x14ac:dyDescent="0.3">
      <c r="A1411" s="70">
        <f t="shared" si="21"/>
        <v>1404</v>
      </c>
      <c r="B1411" s="87" t="s">
        <v>430</v>
      </c>
      <c r="C1411" s="83" t="s">
        <v>2542</v>
      </c>
      <c r="D1411" s="72" t="s">
        <v>1930</v>
      </c>
      <c r="E1411" s="19" t="s">
        <v>2178</v>
      </c>
      <c r="F1411" s="19" t="s">
        <v>2341</v>
      </c>
      <c r="G1411" s="19" t="s">
        <v>2340</v>
      </c>
      <c r="H1411" s="72" t="s">
        <v>2160</v>
      </c>
      <c r="I1411" s="105">
        <v>2050000</v>
      </c>
      <c r="J1411" s="75">
        <v>2050000</v>
      </c>
      <c r="K1411" s="76">
        <v>6</v>
      </c>
      <c r="L1411" s="76" t="s">
        <v>2716</v>
      </c>
    </row>
    <row r="1412" spans="1:12" ht="75" customHeight="1" x14ac:dyDescent="0.3">
      <c r="A1412" s="70">
        <f t="shared" si="21"/>
        <v>1405</v>
      </c>
      <c r="B1412" s="87" t="s">
        <v>430</v>
      </c>
      <c r="C1412" s="83" t="s">
        <v>2542</v>
      </c>
      <c r="D1412" s="72" t="s">
        <v>1930</v>
      </c>
      <c r="E1412" s="19" t="s">
        <v>2178</v>
      </c>
      <c r="F1412" s="19" t="s">
        <v>2313</v>
      </c>
      <c r="G1412" s="19" t="s">
        <v>2314</v>
      </c>
      <c r="H1412" s="72" t="s">
        <v>2161</v>
      </c>
      <c r="I1412" s="105">
        <v>2059000</v>
      </c>
      <c r="J1412" s="75">
        <v>2058999.9999999998</v>
      </c>
      <c r="K1412" s="76">
        <v>7</v>
      </c>
      <c r="L1412" s="76" t="s">
        <v>2716</v>
      </c>
    </row>
    <row r="1413" spans="1:12" ht="75" customHeight="1" x14ac:dyDescent="0.3">
      <c r="A1413" s="70">
        <f t="shared" si="21"/>
        <v>1406</v>
      </c>
      <c r="B1413" s="87" t="s">
        <v>430</v>
      </c>
      <c r="C1413" s="71" t="s">
        <v>2542</v>
      </c>
      <c r="D1413" s="72" t="s">
        <v>2146</v>
      </c>
      <c r="E1413" s="19" t="s">
        <v>1621</v>
      </c>
      <c r="F1413" s="19" t="s">
        <v>2462</v>
      </c>
      <c r="G1413" s="85" t="s">
        <v>2463</v>
      </c>
      <c r="H1413" s="87" t="s">
        <v>2149</v>
      </c>
      <c r="I1413" s="105">
        <v>2062116.75</v>
      </c>
      <c r="J1413" s="75">
        <v>2139196.0775520778</v>
      </c>
      <c r="K1413" s="76">
        <v>8</v>
      </c>
      <c r="L1413" s="76" t="s">
        <v>2716</v>
      </c>
    </row>
    <row r="1414" spans="1:12" ht="75" customHeight="1" x14ac:dyDescent="0.3">
      <c r="A1414" s="70">
        <f t="shared" si="21"/>
        <v>1407</v>
      </c>
      <c r="B1414" s="87" t="s">
        <v>430</v>
      </c>
      <c r="C1414" s="72" t="s">
        <v>2542</v>
      </c>
      <c r="D1414" s="82" t="s">
        <v>1484</v>
      </c>
      <c r="E1414" s="19" t="s">
        <v>2371</v>
      </c>
      <c r="F1414" s="19" t="s">
        <v>2421</v>
      </c>
      <c r="G1414" s="85" t="s">
        <v>78</v>
      </c>
      <c r="H1414" s="72" t="s">
        <v>2163</v>
      </c>
      <c r="I1414" s="105">
        <v>2081281.3275000001</v>
      </c>
      <c r="J1414" s="75">
        <v>2368398.5196270784</v>
      </c>
      <c r="K1414" s="76">
        <v>9</v>
      </c>
      <c r="L1414" s="76" t="s">
        <v>2716</v>
      </c>
    </row>
    <row r="1415" spans="1:12" ht="75" customHeight="1" x14ac:dyDescent="0.3">
      <c r="A1415" s="70">
        <f t="shared" si="21"/>
        <v>1408</v>
      </c>
      <c r="B1415" s="87" t="s">
        <v>430</v>
      </c>
      <c r="C1415" s="83" t="s">
        <v>2542</v>
      </c>
      <c r="D1415" s="72" t="s">
        <v>1930</v>
      </c>
      <c r="E1415" s="19" t="s">
        <v>2178</v>
      </c>
      <c r="F1415" s="19" t="s">
        <v>2356</v>
      </c>
      <c r="G1415" s="19" t="s">
        <v>2357</v>
      </c>
      <c r="H1415" s="72" t="s">
        <v>2192</v>
      </c>
      <c r="I1415" s="105">
        <v>2086000</v>
      </c>
      <c r="J1415" s="75">
        <v>2085999.9999999998</v>
      </c>
      <c r="K1415" s="76">
        <v>10</v>
      </c>
      <c r="L1415" s="76" t="s">
        <v>2716</v>
      </c>
    </row>
    <row r="1416" spans="1:12" ht="75" customHeight="1" x14ac:dyDescent="0.3">
      <c r="A1416" s="70">
        <f t="shared" si="21"/>
        <v>1409</v>
      </c>
      <c r="B1416" s="87" t="s">
        <v>430</v>
      </c>
      <c r="C1416" s="83" t="s">
        <v>2542</v>
      </c>
      <c r="D1416" s="72" t="s">
        <v>2126</v>
      </c>
      <c r="E1416" s="19" t="s">
        <v>2318</v>
      </c>
      <c r="F1416" s="19" t="s">
        <v>2319</v>
      </c>
      <c r="G1416" s="85" t="s">
        <v>2464</v>
      </c>
      <c r="H1416" s="19" t="s">
        <v>2186</v>
      </c>
      <c r="I1416" s="46">
        <v>2122095</v>
      </c>
      <c r="J1416" s="75">
        <v>2122095</v>
      </c>
      <c r="K1416" s="76">
        <v>11</v>
      </c>
      <c r="L1416" s="76" t="s">
        <v>2716</v>
      </c>
    </row>
    <row r="1417" spans="1:12" ht="75" customHeight="1" x14ac:dyDescent="0.3">
      <c r="A1417" s="70">
        <f t="shared" ref="A1417:A1480" si="22">ROW(A1410)</f>
        <v>1410</v>
      </c>
      <c r="B1417" s="87" t="s">
        <v>430</v>
      </c>
      <c r="C1417" s="83" t="s">
        <v>2542</v>
      </c>
      <c r="D1417" s="72" t="s">
        <v>2177</v>
      </c>
      <c r="E1417" s="19" t="s">
        <v>2178</v>
      </c>
      <c r="F1417" s="19" t="s">
        <v>2543</v>
      </c>
      <c r="G1417" s="85" t="s">
        <v>2333</v>
      </c>
      <c r="H1417" s="72" t="s">
        <v>2216</v>
      </c>
      <c r="I1417" s="105">
        <v>2172564.65</v>
      </c>
      <c r="J1417" s="75">
        <v>2226422.578051467</v>
      </c>
      <c r="K1417" s="76">
        <v>12</v>
      </c>
      <c r="L1417" s="76" t="s">
        <v>2716</v>
      </c>
    </row>
    <row r="1418" spans="1:12" ht="75" customHeight="1" x14ac:dyDescent="0.3">
      <c r="A1418" s="70">
        <f t="shared" si="22"/>
        <v>1411</v>
      </c>
      <c r="B1418" s="87" t="s">
        <v>430</v>
      </c>
      <c r="C1418" s="83" t="s">
        <v>2542</v>
      </c>
      <c r="D1418" s="72" t="s">
        <v>2126</v>
      </c>
      <c r="E1418" s="19" t="s">
        <v>2318</v>
      </c>
      <c r="F1418" s="19" t="s">
        <v>2319</v>
      </c>
      <c r="G1418" s="85" t="s">
        <v>2464</v>
      </c>
      <c r="H1418" s="19" t="s">
        <v>2188</v>
      </c>
      <c r="I1418" s="46">
        <v>2185092</v>
      </c>
      <c r="J1418" s="75">
        <v>2185092</v>
      </c>
      <c r="K1418" s="76">
        <v>13</v>
      </c>
      <c r="L1418" s="76" t="s">
        <v>2716</v>
      </c>
    </row>
    <row r="1419" spans="1:12" ht="75" customHeight="1" x14ac:dyDescent="0.3">
      <c r="A1419" s="70">
        <f t="shared" si="22"/>
        <v>1412</v>
      </c>
      <c r="B1419" s="87" t="s">
        <v>430</v>
      </c>
      <c r="C1419" s="72" t="s">
        <v>2542</v>
      </c>
      <c r="D1419" s="72" t="s">
        <v>2217</v>
      </c>
      <c r="E1419" s="19" t="s">
        <v>2218</v>
      </c>
      <c r="F1419" s="19" t="s">
        <v>2325</v>
      </c>
      <c r="G1419" s="85" t="s">
        <v>2340</v>
      </c>
      <c r="H1419" s="72" t="s">
        <v>2220</v>
      </c>
      <c r="I1419" s="81">
        <v>2194775</v>
      </c>
      <c r="J1419" s="75">
        <v>2409820.7990317992</v>
      </c>
      <c r="K1419" s="76">
        <v>14</v>
      </c>
      <c r="L1419" s="76" t="s">
        <v>2716</v>
      </c>
    </row>
    <row r="1420" spans="1:12" ht="75" customHeight="1" x14ac:dyDescent="0.3">
      <c r="A1420" s="70">
        <f t="shared" si="22"/>
        <v>1413</v>
      </c>
      <c r="B1420" s="87" t="s">
        <v>430</v>
      </c>
      <c r="C1420" s="83" t="s">
        <v>2542</v>
      </c>
      <c r="D1420" s="72" t="s">
        <v>2126</v>
      </c>
      <c r="E1420" s="19" t="s">
        <v>2318</v>
      </c>
      <c r="F1420" s="19" t="s">
        <v>2319</v>
      </c>
      <c r="G1420" s="85" t="s">
        <v>2464</v>
      </c>
      <c r="H1420" s="19" t="s">
        <v>2189</v>
      </c>
      <c r="I1420" s="46">
        <v>2206407.25</v>
      </c>
      <c r="J1420" s="75">
        <v>2206407.25</v>
      </c>
      <c r="K1420" s="76">
        <v>15</v>
      </c>
      <c r="L1420" s="76" t="s">
        <v>2716</v>
      </c>
    </row>
    <row r="1421" spans="1:12" ht="75" customHeight="1" x14ac:dyDescent="0.3">
      <c r="A1421" s="70">
        <f t="shared" si="22"/>
        <v>1414</v>
      </c>
      <c r="B1421" s="87" t="s">
        <v>430</v>
      </c>
      <c r="C1421" s="83" t="s">
        <v>2542</v>
      </c>
      <c r="D1421" s="72" t="s">
        <v>2126</v>
      </c>
      <c r="E1421" s="19" t="s">
        <v>2318</v>
      </c>
      <c r="F1421" s="19" t="s">
        <v>2319</v>
      </c>
      <c r="G1421" s="85" t="s">
        <v>2464</v>
      </c>
      <c r="H1421" s="19" t="s">
        <v>2132</v>
      </c>
      <c r="I1421" s="46">
        <v>2253920.65</v>
      </c>
      <c r="J1421" s="75">
        <v>2253920.6499999994</v>
      </c>
      <c r="K1421" s="76">
        <v>16</v>
      </c>
      <c r="L1421" s="76" t="s">
        <v>2716</v>
      </c>
    </row>
    <row r="1422" spans="1:12" ht="75" customHeight="1" x14ac:dyDescent="0.3">
      <c r="A1422" s="70">
        <f t="shared" si="22"/>
        <v>1415</v>
      </c>
      <c r="B1422" s="87" t="s">
        <v>430</v>
      </c>
      <c r="C1422" s="83" t="s">
        <v>2542</v>
      </c>
      <c r="D1422" s="72" t="s">
        <v>1930</v>
      </c>
      <c r="E1422" s="19" t="s">
        <v>2178</v>
      </c>
      <c r="F1422" s="19" t="s">
        <v>2350</v>
      </c>
      <c r="G1422" s="19" t="s">
        <v>2351</v>
      </c>
      <c r="H1422" s="72" t="s">
        <v>2169</v>
      </c>
      <c r="I1422" s="105">
        <v>2265000</v>
      </c>
      <c r="J1422" s="75">
        <v>2265000</v>
      </c>
      <c r="K1422" s="76">
        <v>17</v>
      </c>
      <c r="L1422" s="76" t="s">
        <v>2716</v>
      </c>
    </row>
    <row r="1423" spans="1:12" ht="75" customHeight="1" x14ac:dyDescent="0.3">
      <c r="A1423" s="70">
        <f t="shared" si="22"/>
        <v>1416</v>
      </c>
      <c r="B1423" s="87" t="s">
        <v>430</v>
      </c>
      <c r="C1423" s="83" t="s">
        <v>2542</v>
      </c>
      <c r="D1423" s="72" t="s">
        <v>1930</v>
      </c>
      <c r="E1423" s="19" t="s">
        <v>2178</v>
      </c>
      <c r="F1423" s="19" t="s">
        <v>2352</v>
      </c>
      <c r="G1423" s="19" t="s">
        <v>2353</v>
      </c>
      <c r="H1423" s="72" t="s">
        <v>2160</v>
      </c>
      <c r="I1423" s="105">
        <v>2265000</v>
      </c>
      <c r="J1423" s="75">
        <v>2265000</v>
      </c>
      <c r="K1423" s="76">
        <v>18</v>
      </c>
      <c r="L1423" s="76" t="s">
        <v>2716</v>
      </c>
    </row>
    <row r="1424" spans="1:12" ht="75" customHeight="1" x14ac:dyDescent="0.3">
      <c r="A1424" s="70">
        <f t="shared" si="22"/>
        <v>1417</v>
      </c>
      <c r="B1424" s="87" t="s">
        <v>430</v>
      </c>
      <c r="C1424" s="83" t="s">
        <v>2542</v>
      </c>
      <c r="D1424" s="72" t="s">
        <v>2126</v>
      </c>
      <c r="E1424" s="19" t="s">
        <v>2318</v>
      </c>
      <c r="F1424" s="19" t="s">
        <v>2319</v>
      </c>
      <c r="G1424" s="85" t="s">
        <v>2464</v>
      </c>
      <c r="H1424" s="19" t="s">
        <v>2131</v>
      </c>
      <c r="I1424" s="46">
        <v>2267570</v>
      </c>
      <c r="J1424" s="75">
        <v>2267570</v>
      </c>
      <c r="K1424" s="76">
        <v>19</v>
      </c>
      <c r="L1424" s="76" t="s">
        <v>2716</v>
      </c>
    </row>
    <row r="1425" spans="1:12" ht="75" customHeight="1" x14ac:dyDescent="0.3">
      <c r="A1425" s="70">
        <f t="shared" si="22"/>
        <v>1418</v>
      </c>
      <c r="B1425" s="87" t="s">
        <v>430</v>
      </c>
      <c r="C1425" s="83" t="s">
        <v>2542</v>
      </c>
      <c r="D1425" s="72" t="s">
        <v>1930</v>
      </c>
      <c r="E1425" s="19" t="s">
        <v>2178</v>
      </c>
      <c r="F1425" s="19" t="s">
        <v>2354</v>
      </c>
      <c r="G1425" s="19" t="s">
        <v>2355</v>
      </c>
      <c r="H1425" s="72" t="s">
        <v>2159</v>
      </c>
      <c r="I1425" s="105">
        <v>2294000</v>
      </c>
      <c r="J1425" s="75">
        <v>2293999.9999999995</v>
      </c>
      <c r="K1425" s="76">
        <v>20</v>
      </c>
      <c r="L1425" s="76" t="s">
        <v>2716</v>
      </c>
    </row>
    <row r="1426" spans="1:12" ht="75" customHeight="1" x14ac:dyDescent="0.3">
      <c r="A1426" s="70">
        <f t="shared" si="22"/>
        <v>1419</v>
      </c>
      <c r="B1426" s="87" t="s">
        <v>430</v>
      </c>
      <c r="C1426" s="83" t="s">
        <v>2542</v>
      </c>
      <c r="D1426" s="72" t="s">
        <v>1930</v>
      </c>
      <c r="E1426" s="19" t="s">
        <v>2178</v>
      </c>
      <c r="F1426" s="19" t="s">
        <v>2343</v>
      </c>
      <c r="G1426" s="19" t="s">
        <v>2344</v>
      </c>
      <c r="H1426" s="72" t="s">
        <v>2169</v>
      </c>
      <c r="I1426" s="105">
        <v>2550000</v>
      </c>
      <c r="J1426" s="75">
        <v>2550000</v>
      </c>
      <c r="K1426" s="76">
        <v>21</v>
      </c>
      <c r="L1426" s="76" t="s">
        <v>2716</v>
      </c>
    </row>
    <row r="1427" spans="1:12" ht="75" customHeight="1" x14ac:dyDescent="0.3">
      <c r="A1427" s="70">
        <f t="shared" si="22"/>
        <v>1420</v>
      </c>
      <c r="B1427" s="87" t="s">
        <v>430</v>
      </c>
      <c r="C1427" s="83" t="s">
        <v>2542</v>
      </c>
      <c r="D1427" s="106" t="s">
        <v>1576</v>
      </c>
      <c r="E1427" s="19" t="s">
        <v>2358</v>
      </c>
      <c r="F1427" s="19" t="s">
        <v>2359</v>
      </c>
      <c r="G1427" s="19" t="s">
        <v>2359</v>
      </c>
      <c r="H1427" s="72" t="s">
        <v>2213</v>
      </c>
      <c r="I1427" s="105">
        <f>(2048000+268500+25000+2500)*1.15</f>
        <v>2695600</v>
      </c>
      <c r="J1427" s="75">
        <v>3088275.5664821817</v>
      </c>
      <c r="K1427" s="76">
        <v>22</v>
      </c>
      <c r="L1427" s="76" t="s">
        <v>2716</v>
      </c>
    </row>
    <row r="1428" spans="1:12" ht="75" customHeight="1" x14ac:dyDescent="0.3">
      <c r="A1428" s="70">
        <f t="shared" si="22"/>
        <v>1421</v>
      </c>
      <c r="B1428" s="87" t="s">
        <v>431</v>
      </c>
      <c r="C1428" s="83" t="s">
        <v>2544</v>
      </c>
      <c r="D1428" s="72" t="s">
        <v>2126</v>
      </c>
      <c r="E1428" s="19" t="s">
        <v>2127</v>
      </c>
      <c r="F1428" s="19" t="s">
        <v>2137</v>
      </c>
      <c r="G1428" s="85" t="s">
        <v>2138</v>
      </c>
      <c r="H1428" s="19" t="s">
        <v>2379</v>
      </c>
      <c r="I1428" s="46">
        <v>1273408.3400000001</v>
      </c>
      <c r="J1428" s="75">
        <v>1273408.3400000001</v>
      </c>
      <c r="K1428" s="76">
        <v>1</v>
      </c>
      <c r="L1428" s="76" t="s">
        <v>2716</v>
      </c>
    </row>
    <row r="1429" spans="1:12" ht="75" customHeight="1" x14ac:dyDescent="0.3">
      <c r="A1429" s="70">
        <f t="shared" si="22"/>
        <v>1422</v>
      </c>
      <c r="B1429" s="87" t="s">
        <v>431</v>
      </c>
      <c r="C1429" s="83" t="s">
        <v>2544</v>
      </c>
      <c r="D1429" s="72" t="s">
        <v>2126</v>
      </c>
      <c r="E1429" s="19" t="s">
        <v>2127</v>
      </c>
      <c r="F1429" s="19" t="s">
        <v>2137</v>
      </c>
      <c r="G1429" s="85" t="s">
        <v>2138</v>
      </c>
      <c r="H1429" s="19" t="s">
        <v>2189</v>
      </c>
      <c r="I1429" s="46">
        <v>1394195.5999999999</v>
      </c>
      <c r="J1429" s="75">
        <v>1394195.5999999996</v>
      </c>
      <c r="K1429" s="76">
        <v>2</v>
      </c>
      <c r="L1429" s="76" t="s">
        <v>2716</v>
      </c>
    </row>
    <row r="1430" spans="1:12" ht="75" customHeight="1" x14ac:dyDescent="0.3">
      <c r="A1430" s="70">
        <f t="shared" si="22"/>
        <v>1423</v>
      </c>
      <c r="B1430" s="87" t="s">
        <v>431</v>
      </c>
      <c r="C1430" s="83" t="s">
        <v>2544</v>
      </c>
      <c r="D1430" s="72" t="s">
        <v>2126</v>
      </c>
      <c r="E1430" s="19" t="s">
        <v>2127</v>
      </c>
      <c r="F1430" s="19" t="s">
        <v>2135</v>
      </c>
      <c r="G1430" s="85" t="s">
        <v>2136</v>
      </c>
      <c r="H1430" s="19" t="s">
        <v>2379</v>
      </c>
      <c r="I1430" s="46">
        <v>1580739.4</v>
      </c>
      <c r="J1430" s="75">
        <v>1580739.4</v>
      </c>
      <c r="K1430" s="76">
        <v>3</v>
      </c>
      <c r="L1430" s="76" t="s">
        <v>2716</v>
      </c>
    </row>
    <row r="1431" spans="1:12" ht="75" customHeight="1" x14ac:dyDescent="0.3">
      <c r="A1431" s="70">
        <f t="shared" si="22"/>
        <v>1424</v>
      </c>
      <c r="B1431" s="87" t="s">
        <v>431</v>
      </c>
      <c r="C1431" s="83" t="s">
        <v>2544</v>
      </c>
      <c r="D1431" s="72" t="s">
        <v>2142</v>
      </c>
      <c r="E1431" s="19" t="s">
        <v>2143</v>
      </c>
      <c r="F1431" s="19" t="s">
        <v>2264</v>
      </c>
      <c r="G1431" s="85" t="s">
        <v>2265</v>
      </c>
      <c r="H1431" s="72" t="s">
        <v>2166</v>
      </c>
      <c r="I1431" s="46">
        <v>1677751.51</v>
      </c>
      <c r="J1431" s="75">
        <v>1726095.5017314302</v>
      </c>
      <c r="K1431" s="76">
        <v>4</v>
      </c>
      <c r="L1431" s="76" t="s">
        <v>2716</v>
      </c>
    </row>
    <row r="1432" spans="1:12" ht="75" customHeight="1" x14ac:dyDescent="0.3">
      <c r="A1432" s="70">
        <f t="shared" si="22"/>
        <v>1425</v>
      </c>
      <c r="B1432" s="87" t="s">
        <v>431</v>
      </c>
      <c r="C1432" s="72" t="s">
        <v>2544</v>
      </c>
      <c r="D1432" s="72" t="s">
        <v>2217</v>
      </c>
      <c r="E1432" s="19" t="s">
        <v>2218</v>
      </c>
      <c r="F1432" s="19" t="s">
        <v>2278</v>
      </c>
      <c r="G1432" s="85" t="s">
        <v>2307</v>
      </c>
      <c r="H1432" s="72" t="s">
        <v>2545</v>
      </c>
      <c r="I1432" s="81">
        <v>1725919.9999999998</v>
      </c>
      <c r="J1432" s="75">
        <v>1895027.013459221</v>
      </c>
      <c r="K1432" s="76">
        <v>5</v>
      </c>
      <c r="L1432" s="76" t="s">
        <v>2716</v>
      </c>
    </row>
    <row r="1433" spans="1:12" ht="75" customHeight="1" x14ac:dyDescent="0.3">
      <c r="A1433" s="70">
        <f t="shared" si="22"/>
        <v>1426</v>
      </c>
      <c r="B1433" s="87" t="s">
        <v>431</v>
      </c>
      <c r="C1433" s="83" t="s">
        <v>2544</v>
      </c>
      <c r="D1433" s="72" t="s">
        <v>2142</v>
      </c>
      <c r="E1433" s="19" t="s">
        <v>2143</v>
      </c>
      <c r="F1433" s="19" t="s">
        <v>2269</v>
      </c>
      <c r="G1433" s="85" t="s">
        <v>2270</v>
      </c>
      <c r="H1433" s="72" t="s">
        <v>2166</v>
      </c>
      <c r="I1433" s="46">
        <v>1734445.77</v>
      </c>
      <c r="J1433" s="75">
        <v>1783848.9372739485</v>
      </c>
      <c r="K1433" s="76">
        <v>6</v>
      </c>
      <c r="L1433" s="76" t="s">
        <v>2716</v>
      </c>
    </row>
    <row r="1434" spans="1:12" ht="75" customHeight="1" x14ac:dyDescent="0.3">
      <c r="A1434" s="70">
        <f t="shared" si="22"/>
        <v>1427</v>
      </c>
      <c r="B1434" s="87" t="s">
        <v>431</v>
      </c>
      <c r="C1434" s="83" t="s">
        <v>2544</v>
      </c>
      <c r="D1434" s="72" t="s">
        <v>2126</v>
      </c>
      <c r="E1434" s="19" t="s">
        <v>2127</v>
      </c>
      <c r="F1434" s="19" t="s">
        <v>2135</v>
      </c>
      <c r="G1434" s="85" t="s">
        <v>2136</v>
      </c>
      <c r="H1434" s="19" t="s">
        <v>2189</v>
      </c>
      <c r="I1434" s="46">
        <v>1744945.5999999999</v>
      </c>
      <c r="J1434" s="75">
        <v>1744945.5999999996</v>
      </c>
      <c r="K1434" s="76">
        <v>7</v>
      </c>
      <c r="L1434" s="76" t="s">
        <v>2716</v>
      </c>
    </row>
    <row r="1435" spans="1:12" ht="75" customHeight="1" x14ac:dyDescent="0.3">
      <c r="A1435" s="70">
        <f t="shared" si="22"/>
        <v>1428</v>
      </c>
      <c r="B1435" s="87" t="s">
        <v>431</v>
      </c>
      <c r="C1435" s="83" t="s">
        <v>2544</v>
      </c>
      <c r="D1435" s="72" t="s">
        <v>2142</v>
      </c>
      <c r="E1435" s="19" t="s">
        <v>2143</v>
      </c>
      <c r="F1435" s="19" t="s">
        <v>2271</v>
      </c>
      <c r="G1435" s="85" t="s">
        <v>2272</v>
      </c>
      <c r="H1435" s="72" t="s">
        <v>2166</v>
      </c>
      <c r="I1435" s="46">
        <v>1763422.8399999999</v>
      </c>
      <c r="J1435" s="75">
        <v>1814235.429759478</v>
      </c>
      <c r="K1435" s="76">
        <v>8</v>
      </c>
      <c r="L1435" s="76" t="s">
        <v>2716</v>
      </c>
    </row>
    <row r="1436" spans="1:12" ht="75" customHeight="1" x14ac:dyDescent="0.3">
      <c r="A1436" s="70">
        <f t="shared" si="22"/>
        <v>1429</v>
      </c>
      <c r="B1436" s="87" t="s">
        <v>431</v>
      </c>
      <c r="C1436" s="83" t="s">
        <v>2544</v>
      </c>
      <c r="D1436" s="72" t="s">
        <v>2126</v>
      </c>
      <c r="E1436" s="19" t="s">
        <v>2127</v>
      </c>
      <c r="F1436" s="19" t="s">
        <v>2135</v>
      </c>
      <c r="G1436" s="85" t="s">
        <v>2136</v>
      </c>
      <c r="H1436" s="19" t="s">
        <v>2377</v>
      </c>
      <c r="I1436" s="46">
        <v>1818789.9749999999</v>
      </c>
      <c r="J1436" s="75">
        <v>1818789.9749999996</v>
      </c>
      <c r="K1436" s="76">
        <v>9</v>
      </c>
      <c r="L1436" s="76" t="s">
        <v>2716</v>
      </c>
    </row>
    <row r="1437" spans="1:12" ht="75" customHeight="1" x14ac:dyDescent="0.3">
      <c r="A1437" s="70">
        <f t="shared" si="22"/>
        <v>1430</v>
      </c>
      <c r="B1437" s="87" t="s">
        <v>431</v>
      </c>
      <c r="C1437" s="72" t="s">
        <v>2544</v>
      </c>
      <c r="D1437" s="72" t="s">
        <v>2217</v>
      </c>
      <c r="E1437" s="19" t="s">
        <v>2218</v>
      </c>
      <c r="F1437" s="19" t="s">
        <v>2546</v>
      </c>
      <c r="G1437" s="85" t="s">
        <v>2307</v>
      </c>
      <c r="H1437" s="72" t="s">
        <v>2220</v>
      </c>
      <c r="I1437" s="81">
        <v>1874039.9999999998</v>
      </c>
      <c r="J1437" s="75">
        <v>2057659.9287934077</v>
      </c>
      <c r="K1437" s="76">
        <v>10</v>
      </c>
      <c r="L1437" s="76" t="s">
        <v>2716</v>
      </c>
    </row>
    <row r="1438" spans="1:12" ht="75" customHeight="1" x14ac:dyDescent="0.3">
      <c r="A1438" s="70">
        <f t="shared" si="22"/>
        <v>1431</v>
      </c>
      <c r="B1438" s="87" t="s">
        <v>431</v>
      </c>
      <c r="C1438" s="71" t="s">
        <v>2544</v>
      </c>
      <c r="D1438" s="72" t="s">
        <v>2146</v>
      </c>
      <c r="E1438" s="19" t="s">
        <v>1621</v>
      </c>
      <c r="F1438" s="19" t="s">
        <v>2547</v>
      </c>
      <c r="G1438" s="85" t="s">
        <v>2548</v>
      </c>
      <c r="H1438" s="87" t="s">
        <v>2149</v>
      </c>
      <c r="I1438" s="105">
        <v>1884634.95</v>
      </c>
      <c r="J1438" s="75">
        <v>1955080.2313484708</v>
      </c>
      <c r="K1438" s="76">
        <v>11</v>
      </c>
      <c r="L1438" s="76" t="s">
        <v>2716</v>
      </c>
    </row>
    <row r="1439" spans="1:12" ht="75" customHeight="1" x14ac:dyDescent="0.3">
      <c r="A1439" s="70">
        <f t="shared" si="22"/>
        <v>1432</v>
      </c>
      <c r="B1439" s="87" t="s">
        <v>431</v>
      </c>
      <c r="C1439" s="83" t="s">
        <v>2544</v>
      </c>
      <c r="D1439" s="72" t="s">
        <v>1930</v>
      </c>
      <c r="E1439" s="19" t="s">
        <v>2178</v>
      </c>
      <c r="F1439" s="19" t="s">
        <v>2446</v>
      </c>
      <c r="G1439" s="19" t="s">
        <v>2285</v>
      </c>
      <c r="H1439" s="72" t="s">
        <v>2378</v>
      </c>
      <c r="I1439" s="105">
        <v>1925000</v>
      </c>
      <c r="J1439" s="75">
        <v>1924999.9999999998</v>
      </c>
      <c r="K1439" s="76">
        <v>12</v>
      </c>
      <c r="L1439" s="76" t="s">
        <v>2716</v>
      </c>
    </row>
    <row r="1440" spans="1:12" ht="75" customHeight="1" x14ac:dyDescent="0.3">
      <c r="A1440" s="70">
        <f t="shared" si="22"/>
        <v>1433</v>
      </c>
      <c r="B1440" s="87" t="s">
        <v>431</v>
      </c>
      <c r="C1440" s="83" t="s">
        <v>2544</v>
      </c>
      <c r="D1440" s="72" t="s">
        <v>1930</v>
      </c>
      <c r="E1440" s="19" t="s">
        <v>2178</v>
      </c>
      <c r="F1440" s="19" t="s">
        <v>2447</v>
      </c>
      <c r="G1440" s="19" t="s">
        <v>2289</v>
      </c>
      <c r="H1440" s="72" t="s">
        <v>2196</v>
      </c>
      <c r="I1440" s="105">
        <v>1934000</v>
      </c>
      <c r="J1440" s="75">
        <v>1934000</v>
      </c>
      <c r="K1440" s="76">
        <v>13</v>
      </c>
      <c r="L1440" s="76" t="s">
        <v>2716</v>
      </c>
    </row>
    <row r="1441" spans="1:12" ht="75" customHeight="1" x14ac:dyDescent="0.3">
      <c r="A1441" s="70">
        <f t="shared" si="22"/>
        <v>1434</v>
      </c>
      <c r="B1441" s="87" t="s">
        <v>431</v>
      </c>
      <c r="C1441" s="83" t="s">
        <v>2544</v>
      </c>
      <c r="D1441" s="72" t="s">
        <v>1930</v>
      </c>
      <c r="E1441" s="19" t="s">
        <v>2178</v>
      </c>
      <c r="F1441" s="19" t="s">
        <v>2448</v>
      </c>
      <c r="G1441" s="19" t="s">
        <v>2292</v>
      </c>
      <c r="H1441" s="72" t="s">
        <v>2195</v>
      </c>
      <c r="I1441" s="105">
        <v>1946000</v>
      </c>
      <c r="J1441" s="75">
        <v>1946000.0000000002</v>
      </c>
      <c r="K1441" s="76">
        <v>14</v>
      </c>
      <c r="L1441" s="76" t="s">
        <v>2716</v>
      </c>
    </row>
    <row r="1442" spans="1:12" ht="75" customHeight="1" x14ac:dyDescent="0.3">
      <c r="A1442" s="70">
        <f t="shared" si="22"/>
        <v>1435</v>
      </c>
      <c r="B1442" s="87" t="s">
        <v>431</v>
      </c>
      <c r="C1442" s="83" t="s">
        <v>2544</v>
      </c>
      <c r="D1442" s="72" t="s">
        <v>1930</v>
      </c>
      <c r="E1442" s="19" t="s">
        <v>2178</v>
      </c>
      <c r="F1442" s="19" t="s">
        <v>2448</v>
      </c>
      <c r="G1442" s="19" t="s">
        <v>2292</v>
      </c>
      <c r="H1442" s="72" t="s">
        <v>2405</v>
      </c>
      <c r="I1442" s="105">
        <v>1950000</v>
      </c>
      <c r="J1442" s="75">
        <v>1950000</v>
      </c>
      <c r="K1442" s="76">
        <v>15</v>
      </c>
      <c r="L1442" s="76" t="s">
        <v>2716</v>
      </c>
    </row>
    <row r="1443" spans="1:12" ht="75" customHeight="1" x14ac:dyDescent="0.3">
      <c r="A1443" s="70">
        <f t="shared" si="22"/>
        <v>1436</v>
      </c>
      <c r="B1443" s="87" t="s">
        <v>431</v>
      </c>
      <c r="C1443" s="83" t="s">
        <v>2544</v>
      </c>
      <c r="D1443" s="72" t="s">
        <v>1930</v>
      </c>
      <c r="E1443" s="19" t="s">
        <v>2178</v>
      </c>
      <c r="F1443" s="19" t="s">
        <v>2448</v>
      </c>
      <c r="G1443" s="19" t="s">
        <v>2292</v>
      </c>
      <c r="H1443" s="72" t="s">
        <v>2457</v>
      </c>
      <c r="I1443" s="105">
        <v>1950000</v>
      </c>
      <c r="J1443" s="75">
        <v>1950000</v>
      </c>
      <c r="K1443" s="76">
        <v>16</v>
      </c>
      <c r="L1443" s="76" t="s">
        <v>2716</v>
      </c>
    </row>
    <row r="1444" spans="1:12" ht="75" customHeight="1" x14ac:dyDescent="0.3">
      <c r="A1444" s="70">
        <f t="shared" si="22"/>
        <v>1437</v>
      </c>
      <c r="B1444" s="87" t="s">
        <v>431</v>
      </c>
      <c r="C1444" s="83" t="s">
        <v>2544</v>
      </c>
      <c r="D1444" s="72" t="s">
        <v>1930</v>
      </c>
      <c r="E1444" s="19" t="s">
        <v>2178</v>
      </c>
      <c r="F1444" s="19" t="s">
        <v>2448</v>
      </c>
      <c r="G1444" s="19" t="s">
        <v>2292</v>
      </c>
      <c r="H1444" s="72" t="s">
        <v>2225</v>
      </c>
      <c r="I1444" s="105">
        <v>1950500</v>
      </c>
      <c r="J1444" s="75">
        <v>1950500</v>
      </c>
      <c r="K1444" s="76">
        <v>17</v>
      </c>
      <c r="L1444" s="76" t="s">
        <v>2716</v>
      </c>
    </row>
    <row r="1445" spans="1:12" ht="75" customHeight="1" x14ac:dyDescent="0.3">
      <c r="A1445" s="70">
        <f t="shared" si="22"/>
        <v>1438</v>
      </c>
      <c r="B1445" s="87" t="s">
        <v>431</v>
      </c>
      <c r="C1445" s="83" t="s">
        <v>2544</v>
      </c>
      <c r="D1445" s="72" t="s">
        <v>1930</v>
      </c>
      <c r="E1445" s="19" t="s">
        <v>2178</v>
      </c>
      <c r="F1445" s="19" t="s">
        <v>2448</v>
      </c>
      <c r="G1445" s="19" t="s">
        <v>2292</v>
      </c>
      <c r="H1445" s="72" t="s">
        <v>2378</v>
      </c>
      <c r="I1445" s="105">
        <v>1951000</v>
      </c>
      <c r="J1445" s="75">
        <v>1951000</v>
      </c>
      <c r="K1445" s="76">
        <v>18</v>
      </c>
      <c r="L1445" s="76" t="s">
        <v>2716</v>
      </c>
    </row>
    <row r="1446" spans="1:12" ht="75" customHeight="1" x14ac:dyDescent="0.3">
      <c r="A1446" s="70">
        <f t="shared" si="22"/>
        <v>1439</v>
      </c>
      <c r="B1446" s="87" t="s">
        <v>431</v>
      </c>
      <c r="C1446" s="83" t="s">
        <v>2544</v>
      </c>
      <c r="D1446" s="72" t="s">
        <v>1933</v>
      </c>
      <c r="E1446" s="19" t="s">
        <v>2178</v>
      </c>
      <c r="F1446" s="72" t="s">
        <v>2446</v>
      </c>
      <c r="G1446" s="19" t="s">
        <v>2285</v>
      </c>
      <c r="H1446" s="72" t="s">
        <v>2216</v>
      </c>
      <c r="I1446" s="105">
        <v>1975000</v>
      </c>
      <c r="J1446" s="75">
        <v>1974999.9999999998</v>
      </c>
      <c r="K1446" s="76">
        <v>19</v>
      </c>
      <c r="L1446" s="76" t="s">
        <v>2716</v>
      </c>
    </row>
    <row r="1447" spans="1:12" ht="75" customHeight="1" x14ac:dyDescent="0.3">
      <c r="A1447" s="70">
        <f t="shared" si="22"/>
        <v>1440</v>
      </c>
      <c r="B1447" s="87" t="s">
        <v>431</v>
      </c>
      <c r="C1447" s="83" t="s">
        <v>2544</v>
      </c>
      <c r="D1447" s="72" t="s">
        <v>1930</v>
      </c>
      <c r="E1447" s="19" t="s">
        <v>2178</v>
      </c>
      <c r="F1447" s="19" t="s">
        <v>2273</v>
      </c>
      <c r="G1447" s="19" t="s">
        <v>2274</v>
      </c>
      <c r="H1447" s="72" t="s">
        <v>2195</v>
      </c>
      <c r="I1447" s="105">
        <v>1983000</v>
      </c>
      <c r="J1447" s="75">
        <v>1982999.9999999995</v>
      </c>
      <c r="K1447" s="76">
        <v>20</v>
      </c>
      <c r="L1447" s="76" t="s">
        <v>2716</v>
      </c>
    </row>
    <row r="1448" spans="1:12" ht="75" customHeight="1" x14ac:dyDescent="0.3">
      <c r="A1448" s="70">
        <f t="shared" si="22"/>
        <v>1441</v>
      </c>
      <c r="B1448" s="87" t="s">
        <v>431</v>
      </c>
      <c r="C1448" s="83" t="s">
        <v>2544</v>
      </c>
      <c r="D1448" s="72" t="s">
        <v>1933</v>
      </c>
      <c r="E1448" s="19" t="s">
        <v>2178</v>
      </c>
      <c r="F1448" s="72" t="s">
        <v>2447</v>
      </c>
      <c r="G1448" s="19" t="s">
        <v>2289</v>
      </c>
      <c r="H1448" s="72" t="s">
        <v>2236</v>
      </c>
      <c r="I1448" s="105">
        <v>1984000</v>
      </c>
      <c r="J1448" s="75">
        <v>1984000</v>
      </c>
      <c r="K1448" s="76">
        <v>21</v>
      </c>
      <c r="L1448" s="76" t="s">
        <v>2716</v>
      </c>
    </row>
    <row r="1449" spans="1:12" ht="75" customHeight="1" x14ac:dyDescent="0.3">
      <c r="A1449" s="70">
        <f t="shared" si="22"/>
        <v>1442</v>
      </c>
      <c r="B1449" s="87" t="s">
        <v>431</v>
      </c>
      <c r="C1449" s="83" t="s">
        <v>2544</v>
      </c>
      <c r="D1449" s="72" t="s">
        <v>1930</v>
      </c>
      <c r="E1449" s="19" t="s">
        <v>2178</v>
      </c>
      <c r="F1449" s="19" t="s">
        <v>2445</v>
      </c>
      <c r="G1449" s="19" t="s">
        <v>2277</v>
      </c>
      <c r="H1449" s="72" t="s">
        <v>2195</v>
      </c>
      <c r="I1449" s="105">
        <v>2000000</v>
      </c>
      <c r="J1449" s="75">
        <v>2000000</v>
      </c>
      <c r="K1449" s="76">
        <v>22</v>
      </c>
      <c r="L1449" s="76" t="s">
        <v>2716</v>
      </c>
    </row>
    <row r="1450" spans="1:12" ht="75" customHeight="1" x14ac:dyDescent="0.3">
      <c r="A1450" s="70">
        <f t="shared" si="22"/>
        <v>1443</v>
      </c>
      <c r="B1450" s="87" t="s">
        <v>431</v>
      </c>
      <c r="C1450" s="83" t="s">
        <v>2544</v>
      </c>
      <c r="D1450" s="72" t="s">
        <v>1933</v>
      </c>
      <c r="E1450" s="19" t="s">
        <v>2178</v>
      </c>
      <c r="F1450" s="72" t="s">
        <v>2448</v>
      </c>
      <c r="G1450" s="19" t="s">
        <v>2292</v>
      </c>
      <c r="H1450" s="72" t="s">
        <v>2236</v>
      </c>
      <c r="I1450" s="105">
        <v>2000000</v>
      </c>
      <c r="J1450" s="75">
        <v>2000000</v>
      </c>
      <c r="K1450" s="76">
        <v>23</v>
      </c>
      <c r="L1450" s="76" t="s">
        <v>2716</v>
      </c>
    </row>
    <row r="1451" spans="1:12" ht="75" customHeight="1" x14ac:dyDescent="0.3">
      <c r="A1451" s="70">
        <f t="shared" si="22"/>
        <v>1444</v>
      </c>
      <c r="B1451" s="87" t="s">
        <v>431</v>
      </c>
      <c r="C1451" s="83" t="s">
        <v>2544</v>
      </c>
      <c r="D1451" s="72" t="s">
        <v>1933</v>
      </c>
      <c r="E1451" s="19" t="s">
        <v>2178</v>
      </c>
      <c r="F1451" s="72" t="s">
        <v>2273</v>
      </c>
      <c r="G1451" s="19" t="s">
        <v>2274</v>
      </c>
      <c r="H1451" s="72" t="s">
        <v>2225</v>
      </c>
      <c r="I1451" s="105">
        <v>2033000</v>
      </c>
      <c r="J1451" s="75">
        <v>2032999.9999999995</v>
      </c>
      <c r="K1451" s="76">
        <v>24</v>
      </c>
      <c r="L1451" s="76" t="s">
        <v>2716</v>
      </c>
    </row>
    <row r="1452" spans="1:12" ht="75" customHeight="1" x14ac:dyDescent="0.3">
      <c r="A1452" s="70">
        <f t="shared" si="22"/>
        <v>1445</v>
      </c>
      <c r="B1452" s="87" t="s">
        <v>431</v>
      </c>
      <c r="C1452" s="83" t="s">
        <v>2544</v>
      </c>
      <c r="D1452" s="72" t="s">
        <v>1930</v>
      </c>
      <c r="E1452" s="19" t="s">
        <v>2178</v>
      </c>
      <c r="F1452" s="19" t="s">
        <v>2448</v>
      </c>
      <c r="G1452" s="19" t="s">
        <v>2292</v>
      </c>
      <c r="H1452" s="72" t="s">
        <v>2216</v>
      </c>
      <c r="I1452" s="105">
        <v>2050000</v>
      </c>
      <c r="J1452" s="75">
        <v>2050000</v>
      </c>
      <c r="K1452" s="76">
        <v>25</v>
      </c>
      <c r="L1452" s="76" t="s">
        <v>2716</v>
      </c>
    </row>
    <row r="1453" spans="1:12" ht="75" customHeight="1" x14ac:dyDescent="0.3">
      <c r="A1453" s="70">
        <f t="shared" si="22"/>
        <v>1446</v>
      </c>
      <c r="B1453" s="87" t="s">
        <v>431</v>
      </c>
      <c r="C1453" s="83" t="s">
        <v>2544</v>
      </c>
      <c r="D1453" s="72" t="s">
        <v>1930</v>
      </c>
      <c r="E1453" s="19" t="s">
        <v>2178</v>
      </c>
      <c r="F1453" s="19" t="s">
        <v>2291</v>
      </c>
      <c r="G1453" s="19" t="s">
        <v>2279</v>
      </c>
      <c r="H1453" s="72" t="s">
        <v>2195</v>
      </c>
      <c r="I1453" s="105">
        <v>2050000</v>
      </c>
      <c r="J1453" s="75">
        <v>2050000</v>
      </c>
      <c r="K1453" s="76">
        <v>26</v>
      </c>
      <c r="L1453" s="76" t="s">
        <v>2716</v>
      </c>
    </row>
    <row r="1454" spans="1:12" ht="75" customHeight="1" x14ac:dyDescent="0.3">
      <c r="A1454" s="70">
        <f t="shared" si="22"/>
        <v>1447</v>
      </c>
      <c r="B1454" s="87" t="s">
        <v>431</v>
      </c>
      <c r="C1454" s="83" t="s">
        <v>2544</v>
      </c>
      <c r="D1454" s="72" t="s">
        <v>1933</v>
      </c>
      <c r="E1454" s="19" t="s">
        <v>2178</v>
      </c>
      <c r="F1454" s="72" t="s">
        <v>2445</v>
      </c>
      <c r="G1454" s="19" t="s">
        <v>2277</v>
      </c>
      <c r="H1454" s="72" t="s">
        <v>2216</v>
      </c>
      <c r="I1454" s="105">
        <v>2050890</v>
      </c>
      <c r="J1454" s="75">
        <v>2050889.9999999998</v>
      </c>
      <c r="K1454" s="76">
        <v>27</v>
      </c>
      <c r="L1454" s="76" t="s">
        <v>2716</v>
      </c>
    </row>
    <row r="1455" spans="1:12" ht="75" customHeight="1" x14ac:dyDescent="0.3">
      <c r="A1455" s="70">
        <f t="shared" si="22"/>
        <v>1448</v>
      </c>
      <c r="B1455" s="87" t="s">
        <v>431</v>
      </c>
      <c r="C1455" s="83" t="s">
        <v>2544</v>
      </c>
      <c r="D1455" s="106" t="s">
        <v>1576</v>
      </c>
      <c r="E1455" s="19" t="s">
        <v>2252</v>
      </c>
      <c r="F1455" s="19" t="s">
        <v>2550</v>
      </c>
      <c r="G1455" s="19" t="s">
        <v>2550</v>
      </c>
      <c r="H1455" s="72" t="s">
        <v>2360</v>
      </c>
      <c r="I1455" s="105">
        <f>(1161000+591531+6025+25000)*1.15</f>
        <v>2051089.4</v>
      </c>
      <c r="J1455" s="75">
        <v>2349877.310688009</v>
      </c>
      <c r="K1455" s="76">
        <v>28</v>
      </c>
      <c r="L1455" s="76" t="s">
        <v>2716</v>
      </c>
    </row>
    <row r="1456" spans="1:12" ht="75" customHeight="1" x14ac:dyDescent="0.3">
      <c r="A1456" s="70">
        <f t="shared" si="22"/>
        <v>1449</v>
      </c>
      <c r="B1456" s="87" t="s">
        <v>431</v>
      </c>
      <c r="C1456" s="72" t="s">
        <v>2544</v>
      </c>
      <c r="D1456" s="82" t="s">
        <v>1484</v>
      </c>
      <c r="E1456" s="19" t="s">
        <v>1616</v>
      </c>
      <c r="F1456" s="19" t="s">
        <v>2505</v>
      </c>
      <c r="G1456" s="85" t="s">
        <v>78</v>
      </c>
      <c r="H1456" s="72" t="s">
        <v>2549</v>
      </c>
      <c r="I1456" s="105">
        <v>2065118.25</v>
      </c>
      <c r="J1456" s="75">
        <v>2142505.1914118901</v>
      </c>
      <c r="K1456" s="76">
        <v>29</v>
      </c>
      <c r="L1456" s="76" t="s">
        <v>2716</v>
      </c>
    </row>
    <row r="1457" spans="1:12" ht="75" customHeight="1" x14ac:dyDescent="0.3">
      <c r="A1457" s="70">
        <f t="shared" si="22"/>
        <v>1450</v>
      </c>
      <c r="B1457" s="87" t="s">
        <v>431</v>
      </c>
      <c r="C1457" s="83" t="s">
        <v>2544</v>
      </c>
      <c r="D1457" s="72" t="s">
        <v>1930</v>
      </c>
      <c r="E1457" s="19" t="s">
        <v>2178</v>
      </c>
      <c r="F1457" s="19" t="s">
        <v>2449</v>
      </c>
      <c r="G1457" s="19" t="s">
        <v>2299</v>
      </c>
      <c r="H1457" s="72" t="s">
        <v>2236</v>
      </c>
      <c r="I1457" s="105">
        <v>2073000</v>
      </c>
      <c r="J1457" s="75">
        <v>2073000</v>
      </c>
      <c r="K1457" s="76">
        <v>30</v>
      </c>
      <c r="L1457" s="76" t="s">
        <v>2716</v>
      </c>
    </row>
    <row r="1458" spans="1:12" ht="75" customHeight="1" x14ac:dyDescent="0.3">
      <c r="A1458" s="70">
        <f t="shared" si="22"/>
        <v>1451</v>
      </c>
      <c r="B1458" s="87" t="s">
        <v>431</v>
      </c>
      <c r="C1458" s="83" t="s">
        <v>2544</v>
      </c>
      <c r="D1458" s="72" t="s">
        <v>1930</v>
      </c>
      <c r="E1458" s="19" t="s">
        <v>2178</v>
      </c>
      <c r="F1458" s="19" t="s">
        <v>2306</v>
      </c>
      <c r="G1458" s="19" t="s">
        <v>2307</v>
      </c>
      <c r="H1458" s="72" t="s">
        <v>2225</v>
      </c>
      <c r="I1458" s="105">
        <v>2100000</v>
      </c>
      <c r="J1458" s="75">
        <v>2100000</v>
      </c>
      <c r="K1458" s="76">
        <v>31</v>
      </c>
      <c r="L1458" s="76" t="s">
        <v>2716</v>
      </c>
    </row>
    <row r="1459" spans="1:12" ht="75" customHeight="1" x14ac:dyDescent="0.3">
      <c r="A1459" s="70">
        <f t="shared" si="22"/>
        <v>1452</v>
      </c>
      <c r="B1459" s="87" t="s">
        <v>431</v>
      </c>
      <c r="C1459" s="83" t="s">
        <v>2544</v>
      </c>
      <c r="D1459" s="72" t="s">
        <v>1933</v>
      </c>
      <c r="E1459" s="19" t="s">
        <v>2178</v>
      </c>
      <c r="F1459" s="72" t="s">
        <v>2448</v>
      </c>
      <c r="G1459" s="19" t="s">
        <v>2292</v>
      </c>
      <c r="H1459" s="72" t="s">
        <v>2196</v>
      </c>
      <c r="I1459" s="105">
        <v>2100000</v>
      </c>
      <c r="J1459" s="75">
        <v>2100000</v>
      </c>
      <c r="K1459" s="76">
        <v>32</v>
      </c>
      <c r="L1459" s="76" t="s">
        <v>2716</v>
      </c>
    </row>
    <row r="1460" spans="1:12" ht="75" customHeight="1" x14ac:dyDescent="0.3">
      <c r="A1460" s="70">
        <f t="shared" si="22"/>
        <v>1453</v>
      </c>
      <c r="B1460" s="87" t="s">
        <v>431</v>
      </c>
      <c r="C1460" s="83" t="s">
        <v>2544</v>
      </c>
      <c r="D1460" s="72" t="s">
        <v>1930</v>
      </c>
      <c r="E1460" s="19" t="s">
        <v>2178</v>
      </c>
      <c r="F1460" s="19" t="s">
        <v>2403</v>
      </c>
      <c r="G1460" s="19" t="s">
        <v>2404</v>
      </c>
      <c r="H1460" s="72" t="s">
        <v>2457</v>
      </c>
      <c r="I1460" s="105">
        <v>2100000</v>
      </c>
      <c r="J1460" s="75">
        <v>2100000</v>
      </c>
      <c r="K1460" s="76">
        <v>33</v>
      </c>
      <c r="L1460" s="76" t="s">
        <v>2716</v>
      </c>
    </row>
    <row r="1461" spans="1:12" ht="75" customHeight="1" x14ac:dyDescent="0.3">
      <c r="A1461" s="70">
        <f t="shared" si="22"/>
        <v>1454</v>
      </c>
      <c r="B1461" s="87" t="s">
        <v>431</v>
      </c>
      <c r="C1461" s="83" t="s">
        <v>2544</v>
      </c>
      <c r="D1461" s="72" t="s">
        <v>1933</v>
      </c>
      <c r="E1461" s="19" t="s">
        <v>2178</v>
      </c>
      <c r="F1461" s="72" t="s">
        <v>2291</v>
      </c>
      <c r="G1461" s="19" t="s">
        <v>2279</v>
      </c>
      <c r="H1461" s="72" t="s">
        <v>2196</v>
      </c>
      <c r="I1461" s="105">
        <v>2100000</v>
      </c>
      <c r="J1461" s="75">
        <v>2100000</v>
      </c>
      <c r="K1461" s="76">
        <v>34</v>
      </c>
      <c r="L1461" s="76" t="s">
        <v>2716</v>
      </c>
    </row>
    <row r="1462" spans="1:12" ht="75" customHeight="1" x14ac:dyDescent="0.3">
      <c r="A1462" s="70">
        <f t="shared" si="22"/>
        <v>1455</v>
      </c>
      <c r="B1462" s="87" t="s">
        <v>431</v>
      </c>
      <c r="C1462" s="83" t="s">
        <v>2544</v>
      </c>
      <c r="D1462" s="72" t="s">
        <v>1930</v>
      </c>
      <c r="E1462" s="19" t="s">
        <v>2178</v>
      </c>
      <c r="F1462" s="19" t="s">
        <v>2306</v>
      </c>
      <c r="G1462" s="19" t="s">
        <v>2307</v>
      </c>
      <c r="H1462" s="72" t="s">
        <v>2378</v>
      </c>
      <c r="I1462" s="105">
        <v>2114000</v>
      </c>
      <c r="J1462" s="75">
        <v>2113999.9999999995</v>
      </c>
      <c r="K1462" s="76">
        <v>35</v>
      </c>
      <c r="L1462" s="76" t="s">
        <v>2716</v>
      </c>
    </row>
    <row r="1463" spans="1:12" ht="75" customHeight="1" x14ac:dyDescent="0.3">
      <c r="A1463" s="70">
        <f t="shared" si="22"/>
        <v>1456</v>
      </c>
      <c r="B1463" s="87" t="s">
        <v>431</v>
      </c>
      <c r="C1463" s="83" t="s">
        <v>2544</v>
      </c>
      <c r="D1463" s="72" t="s">
        <v>1933</v>
      </c>
      <c r="E1463" s="19" t="s">
        <v>2178</v>
      </c>
      <c r="F1463" s="72" t="s">
        <v>2449</v>
      </c>
      <c r="G1463" s="19" t="s">
        <v>2299</v>
      </c>
      <c r="H1463" s="72" t="s">
        <v>2196</v>
      </c>
      <c r="I1463" s="105">
        <v>2123000</v>
      </c>
      <c r="J1463" s="75">
        <v>2123000</v>
      </c>
      <c r="K1463" s="76">
        <v>36</v>
      </c>
      <c r="L1463" s="76" t="s">
        <v>2716</v>
      </c>
    </row>
    <row r="1464" spans="1:12" ht="75" customHeight="1" x14ac:dyDescent="0.3">
      <c r="A1464" s="70">
        <f t="shared" si="22"/>
        <v>1457</v>
      </c>
      <c r="B1464" s="87" t="s">
        <v>431</v>
      </c>
      <c r="C1464" s="83" t="s">
        <v>2544</v>
      </c>
      <c r="D1464" s="72" t="s">
        <v>1930</v>
      </c>
      <c r="E1464" s="19" t="s">
        <v>2178</v>
      </c>
      <c r="F1464" s="19" t="s">
        <v>2306</v>
      </c>
      <c r="G1464" s="19" t="s">
        <v>2307</v>
      </c>
      <c r="H1464" s="72" t="s">
        <v>2216</v>
      </c>
      <c r="I1464" s="105">
        <v>2141000</v>
      </c>
      <c r="J1464" s="75">
        <v>2141000</v>
      </c>
      <c r="K1464" s="76">
        <v>37</v>
      </c>
      <c r="L1464" s="76" t="s">
        <v>2716</v>
      </c>
    </row>
    <row r="1465" spans="1:12" ht="75" customHeight="1" x14ac:dyDescent="0.3">
      <c r="A1465" s="70">
        <f t="shared" si="22"/>
        <v>1458</v>
      </c>
      <c r="B1465" s="87" t="s">
        <v>431</v>
      </c>
      <c r="C1465" s="83" t="s">
        <v>2544</v>
      </c>
      <c r="D1465" s="72" t="s">
        <v>1930</v>
      </c>
      <c r="E1465" s="19" t="s">
        <v>2178</v>
      </c>
      <c r="F1465" s="19" t="s">
        <v>2306</v>
      </c>
      <c r="G1465" s="19" t="s">
        <v>2307</v>
      </c>
      <c r="H1465" s="72" t="s">
        <v>2405</v>
      </c>
      <c r="I1465" s="105">
        <v>2142000</v>
      </c>
      <c r="J1465" s="75">
        <v>2142000</v>
      </c>
      <c r="K1465" s="76">
        <v>38</v>
      </c>
      <c r="L1465" s="76" t="s">
        <v>2716</v>
      </c>
    </row>
    <row r="1466" spans="1:12" ht="75" customHeight="1" x14ac:dyDescent="0.3">
      <c r="A1466" s="70">
        <f t="shared" si="22"/>
        <v>1459</v>
      </c>
      <c r="B1466" s="87" t="s">
        <v>431</v>
      </c>
      <c r="C1466" s="83" t="s">
        <v>2544</v>
      </c>
      <c r="D1466" s="72" t="s">
        <v>1930</v>
      </c>
      <c r="E1466" s="19" t="s">
        <v>2178</v>
      </c>
      <c r="F1466" s="19" t="s">
        <v>2306</v>
      </c>
      <c r="G1466" s="19" t="s">
        <v>2307</v>
      </c>
      <c r="H1466" s="72" t="s">
        <v>2195</v>
      </c>
      <c r="I1466" s="105">
        <v>2144099.34</v>
      </c>
      <c r="J1466" s="75">
        <v>2144099.3399999994</v>
      </c>
      <c r="K1466" s="76">
        <v>39</v>
      </c>
      <c r="L1466" s="76" t="s">
        <v>2716</v>
      </c>
    </row>
    <row r="1467" spans="1:12" ht="75" customHeight="1" x14ac:dyDescent="0.3">
      <c r="A1467" s="70">
        <f t="shared" si="22"/>
        <v>1460</v>
      </c>
      <c r="B1467" s="87" t="s">
        <v>431</v>
      </c>
      <c r="C1467" s="83" t="s">
        <v>2544</v>
      </c>
      <c r="D1467" s="72" t="s">
        <v>1930</v>
      </c>
      <c r="E1467" s="19" t="s">
        <v>2178</v>
      </c>
      <c r="F1467" s="19" t="s">
        <v>2295</v>
      </c>
      <c r="G1467" s="19" t="s">
        <v>2296</v>
      </c>
      <c r="H1467" s="72" t="s">
        <v>2225</v>
      </c>
      <c r="I1467" s="105">
        <v>2150000</v>
      </c>
      <c r="J1467" s="75">
        <v>2150000</v>
      </c>
      <c r="K1467" s="76">
        <v>40</v>
      </c>
      <c r="L1467" s="76" t="s">
        <v>2716</v>
      </c>
    </row>
    <row r="1468" spans="1:12" ht="75" customHeight="1" x14ac:dyDescent="0.3">
      <c r="A1468" s="70">
        <f t="shared" si="22"/>
        <v>1461</v>
      </c>
      <c r="B1468" s="87" t="s">
        <v>431</v>
      </c>
      <c r="C1468" s="83" t="s">
        <v>2544</v>
      </c>
      <c r="D1468" s="72" t="s">
        <v>1930</v>
      </c>
      <c r="E1468" s="19" t="s">
        <v>2178</v>
      </c>
      <c r="F1468" s="19" t="s">
        <v>2293</v>
      </c>
      <c r="G1468" s="19" t="s">
        <v>2294</v>
      </c>
      <c r="H1468" s="72" t="s">
        <v>2236</v>
      </c>
      <c r="I1468" s="105">
        <v>2154000</v>
      </c>
      <c r="J1468" s="75">
        <v>2154000</v>
      </c>
      <c r="K1468" s="76">
        <v>41</v>
      </c>
      <c r="L1468" s="76" t="s">
        <v>2716</v>
      </c>
    </row>
    <row r="1469" spans="1:12" ht="75" customHeight="1" x14ac:dyDescent="0.3">
      <c r="A1469" s="70">
        <f t="shared" si="22"/>
        <v>1462</v>
      </c>
      <c r="B1469" s="87" t="s">
        <v>431</v>
      </c>
      <c r="C1469" s="83" t="s">
        <v>2544</v>
      </c>
      <c r="D1469" s="72" t="s">
        <v>1930</v>
      </c>
      <c r="E1469" s="19" t="s">
        <v>2178</v>
      </c>
      <c r="F1469" s="19" t="s">
        <v>2310</v>
      </c>
      <c r="G1469" s="19" t="s">
        <v>2311</v>
      </c>
      <c r="H1469" s="72" t="s">
        <v>2161</v>
      </c>
      <c r="I1469" s="105">
        <v>2157000</v>
      </c>
      <c r="J1469" s="75">
        <v>2157000</v>
      </c>
      <c r="K1469" s="76">
        <v>42</v>
      </c>
      <c r="L1469" s="76" t="s">
        <v>2716</v>
      </c>
    </row>
    <row r="1470" spans="1:12" ht="75" customHeight="1" x14ac:dyDescent="0.3">
      <c r="A1470" s="70">
        <f t="shared" si="22"/>
        <v>1463</v>
      </c>
      <c r="B1470" s="87" t="s">
        <v>431</v>
      </c>
      <c r="C1470" s="83" t="s">
        <v>2544</v>
      </c>
      <c r="D1470" s="72" t="s">
        <v>1930</v>
      </c>
      <c r="E1470" s="19" t="s">
        <v>2178</v>
      </c>
      <c r="F1470" s="19" t="s">
        <v>2280</v>
      </c>
      <c r="G1470" s="19" t="s">
        <v>2281</v>
      </c>
      <c r="H1470" s="72" t="s">
        <v>2225</v>
      </c>
      <c r="I1470" s="105">
        <v>2158000</v>
      </c>
      <c r="J1470" s="75">
        <v>2158000</v>
      </c>
      <c r="K1470" s="76">
        <v>43</v>
      </c>
      <c r="L1470" s="76" t="s">
        <v>2716</v>
      </c>
    </row>
    <row r="1471" spans="1:12" ht="75" customHeight="1" x14ac:dyDescent="0.3">
      <c r="A1471" s="70">
        <f t="shared" si="22"/>
        <v>1464</v>
      </c>
      <c r="B1471" s="87" t="s">
        <v>431</v>
      </c>
      <c r="C1471" s="83" t="s">
        <v>2544</v>
      </c>
      <c r="D1471" s="72" t="s">
        <v>1933</v>
      </c>
      <c r="E1471" s="19" t="s">
        <v>2178</v>
      </c>
      <c r="F1471" s="72" t="s">
        <v>2306</v>
      </c>
      <c r="G1471" s="19" t="s">
        <v>2307</v>
      </c>
      <c r="H1471" s="72" t="s">
        <v>2236</v>
      </c>
      <c r="I1471" s="105">
        <v>2191000</v>
      </c>
      <c r="J1471" s="75">
        <v>2191000</v>
      </c>
      <c r="K1471" s="76">
        <v>44</v>
      </c>
      <c r="L1471" s="76" t="s">
        <v>2716</v>
      </c>
    </row>
    <row r="1472" spans="1:12" ht="75" customHeight="1" x14ac:dyDescent="0.3">
      <c r="A1472" s="70">
        <f t="shared" si="22"/>
        <v>1465</v>
      </c>
      <c r="B1472" s="87" t="s">
        <v>431</v>
      </c>
      <c r="C1472" s="83" t="s">
        <v>2544</v>
      </c>
      <c r="D1472" s="72" t="s">
        <v>1933</v>
      </c>
      <c r="E1472" s="19" t="s">
        <v>2178</v>
      </c>
      <c r="F1472" s="72" t="s">
        <v>2306</v>
      </c>
      <c r="G1472" s="19" t="s">
        <v>2307</v>
      </c>
      <c r="H1472" s="72" t="s">
        <v>2196</v>
      </c>
      <c r="I1472" s="105">
        <v>2200000</v>
      </c>
      <c r="J1472" s="75">
        <v>2200000</v>
      </c>
      <c r="K1472" s="76">
        <v>45</v>
      </c>
      <c r="L1472" s="76" t="s">
        <v>2716</v>
      </c>
    </row>
    <row r="1473" spans="1:12" ht="75" customHeight="1" x14ac:dyDescent="0.3">
      <c r="A1473" s="70">
        <f t="shared" si="22"/>
        <v>1466</v>
      </c>
      <c r="B1473" s="87" t="s">
        <v>431</v>
      </c>
      <c r="C1473" s="83" t="s">
        <v>2544</v>
      </c>
      <c r="D1473" s="72" t="s">
        <v>1933</v>
      </c>
      <c r="E1473" s="19" t="s">
        <v>2178</v>
      </c>
      <c r="F1473" s="72" t="s">
        <v>2293</v>
      </c>
      <c r="G1473" s="19" t="s">
        <v>2294</v>
      </c>
      <c r="H1473" s="72" t="s">
        <v>2196</v>
      </c>
      <c r="I1473" s="105">
        <v>2204000</v>
      </c>
      <c r="J1473" s="75">
        <v>2204000</v>
      </c>
      <c r="K1473" s="76">
        <v>46</v>
      </c>
      <c r="L1473" s="76" t="s">
        <v>2716</v>
      </c>
    </row>
    <row r="1474" spans="1:12" ht="75" customHeight="1" x14ac:dyDescent="0.3">
      <c r="A1474" s="70">
        <f t="shared" si="22"/>
        <v>1467</v>
      </c>
      <c r="B1474" s="87" t="s">
        <v>431</v>
      </c>
      <c r="C1474" s="83" t="s">
        <v>2544</v>
      </c>
      <c r="D1474" s="72" t="s">
        <v>1933</v>
      </c>
      <c r="E1474" s="19" t="s">
        <v>2178</v>
      </c>
      <c r="F1474" s="72" t="s">
        <v>2310</v>
      </c>
      <c r="G1474" s="19" t="s">
        <v>2311</v>
      </c>
      <c r="H1474" s="72" t="s">
        <v>2196</v>
      </c>
      <c r="I1474" s="105">
        <v>2207000</v>
      </c>
      <c r="J1474" s="75">
        <v>2207000</v>
      </c>
      <c r="K1474" s="76">
        <v>47</v>
      </c>
      <c r="L1474" s="76" t="s">
        <v>2716</v>
      </c>
    </row>
    <row r="1475" spans="1:12" ht="75" customHeight="1" x14ac:dyDescent="0.3">
      <c r="A1475" s="70">
        <f t="shared" si="22"/>
        <v>1468</v>
      </c>
      <c r="B1475" s="87" t="s">
        <v>431</v>
      </c>
      <c r="C1475" s="83" t="s">
        <v>2544</v>
      </c>
      <c r="D1475" s="72" t="s">
        <v>1933</v>
      </c>
      <c r="E1475" s="19" t="s">
        <v>2178</v>
      </c>
      <c r="F1475" s="72" t="s">
        <v>2280</v>
      </c>
      <c r="G1475" s="19" t="s">
        <v>2281</v>
      </c>
      <c r="H1475" s="72" t="s">
        <v>2225</v>
      </c>
      <c r="I1475" s="105">
        <v>2208000</v>
      </c>
      <c r="J1475" s="75">
        <v>2208000</v>
      </c>
      <c r="K1475" s="76">
        <v>48</v>
      </c>
      <c r="L1475" s="76" t="s">
        <v>2716</v>
      </c>
    </row>
    <row r="1476" spans="1:12" ht="75" customHeight="1" x14ac:dyDescent="0.3">
      <c r="A1476" s="70">
        <f t="shared" si="22"/>
        <v>1469</v>
      </c>
      <c r="B1476" s="87" t="s">
        <v>431</v>
      </c>
      <c r="C1476" s="83" t="s">
        <v>2544</v>
      </c>
      <c r="D1476" s="72" t="s">
        <v>1930</v>
      </c>
      <c r="E1476" s="19" t="s">
        <v>2178</v>
      </c>
      <c r="F1476" s="19" t="s">
        <v>2308</v>
      </c>
      <c r="G1476" s="19" t="s">
        <v>2309</v>
      </c>
      <c r="H1476" s="72" t="s">
        <v>2196</v>
      </c>
      <c r="I1476" s="105">
        <v>2250000</v>
      </c>
      <c r="J1476" s="75">
        <v>2250000</v>
      </c>
      <c r="K1476" s="76">
        <v>49</v>
      </c>
      <c r="L1476" s="76" t="s">
        <v>2716</v>
      </c>
    </row>
    <row r="1477" spans="1:12" ht="75" customHeight="1" x14ac:dyDescent="0.3">
      <c r="A1477" s="70">
        <f t="shared" si="22"/>
        <v>1470</v>
      </c>
      <c r="B1477" s="87" t="s">
        <v>431</v>
      </c>
      <c r="C1477" s="83" t="s">
        <v>2544</v>
      </c>
      <c r="D1477" s="72" t="s">
        <v>2177</v>
      </c>
      <c r="E1477" s="19" t="s">
        <v>2178</v>
      </c>
      <c r="F1477" s="19" t="s">
        <v>2370</v>
      </c>
      <c r="G1477" s="85" t="s">
        <v>2279</v>
      </c>
      <c r="H1477" s="72" t="s">
        <v>2216</v>
      </c>
      <c r="I1477" s="105">
        <v>2250844.75</v>
      </c>
      <c r="J1477" s="75">
        <v>2306643.2435456463</v>
      </c>
      <c r="K1477" s="76">
        <v>50</v>
      </c>
      <c r="L1477" s="76" t="s">
        <v>2716</v>
      </c>
    </row>
    <row r="1478" spans="1:12" ht="75" customHeight="1" x14ac:dyDescent="0.3">
      <c r="A1478" s="70">
        <f t="shared" si="22"/>
        <v>1471</v>
      </c>
      <c r="B1478" s="87" t="s">
        <v>431</v>
      </c>
      <c r="C1478" s="83" t="s">
        <v>2544</v>
      </c>
      <c r="D1478" s="72" t="s">
        <v>1933</v>
      </c>
      <c r="E1478" s="19" t="s">
        <v>2178</v>
      </c>
      <c r="F1478" s="72" t="s">
        <v>2308</v>
      </c>
      <c r="G1478" s="19" t="s">
        <v>2309</v>
      </c>
      <c r="H1478" s="72" t="s">
        <v>2225</v>
      </c>
      <c r="I1478" s="105">
        <v>2300445</v>
      </c>
      <c r="J1478" s="75">
        <v>2300445</v>
      </c>
      <c r="K1478" s="76">
        <v>51</v>
      </c>
      <c r="L1478" s="76" t="s">
        <v>2716</v>
      </c>
    </row>
    <row r="1479" spans="1:12" ht="75" customHeight="1" x14ac:dyDescent="0.3">
      <c r="A1479" s="70">
        <f t="shared" si="22"/>
        <v>1472</v>
      </c>
      <c r="B1479" s="87" t="s">
        <v>432</v>
      </c>
      <c r="C1479" s="72" t="s">
        <v>2552</v>
      </c>
      <c r="D1479" s="72" t="s">
        <v>2217</v>
      </c>
      <c r="E1479" s="19" t="s">
        <v>2218</v>
      </c>
      <c r="F1479" s="19" t="s">
        <v>2553</v>
      </c>
      <c r="G1479" s="85" t="s">
        <v>2333</v>
      </c>
      <c r="H1479" s="72" t="s">
        <v>2220</v>
      </c>
      <c r="I1479" s="81">
        <v>1657150</v>
      </c>
      <c r="J1479" s="75">
        <v>1819518.8741969203</v>
      </c>
      <c r="K1479" s="76">
        <v>1</v>
      </c>
      <c r="L1479" s="76" t="s">
        <v>2716</v>
      </c>
    </row>
    <row r="1480" spans="1:12" ht="75" customHeight="1" x14ac:dyDescent="0.3">
      <c r="A1480" s="70">
        <f t="shared" si="22"/>
        <v>1473</v>
      </c>
      <c r="B1480" s="87" t="s">
        <v>432</v>
      </c>
      <c r="C1480" s="72" t="s">
        <v>2552</v>
      </c>
      <c r="D1480" s="72" t="s">
        <v>2217</v>
      </c>
      <c r="E1480" s="19" t="s">
        <v>2218</v>
      </c>
      <c r="F1480" s="19" t="s">
        <v>2554</v>
      </c>
      <c r="G1480" s="85" t="s">
        <v>2340</v>
      </c>
      <c r="H1480" s="72" t="s">
        <v>2220</v>
      </c>
      <c r="I1480" s="81">
        <v>1846899.9999999998</v>
      </c>
      <c r="J1480" s="75">
        <v>2027860.7300209946</v>
      </c>
      <c r="K1480" s="76">
        <v>2</v>
      </c>
      <c r="L1480" s="76" t="s">
        <v>2716</v>
      </c>
    </row>
    <row r="1481" spans="1:12" ht="75" customHeight="1" x14ac:dyDescent="0.3">
      <c r="A1481" s="70">
        <f t="shared" ref="A1481:A1544" si="23">ROW(A1474)</f>
        <v>1474</v>
      </c>
      <c r="B1481" s="87" t="s">
        <v>432</v>
      </c>
      <c r="C1481" s="83" t="s">
        <v>2551</v>
      </c>
      <c r="D1481" s="72" t="s">
        <v>1930</v>
      </c>
      <c r="E1481" s="19" t="s">
        <v>2178</v>
      </c>
      <c r="F1481" s="19" t="s">
        <v>2313</v>
      </c>
      <c r="G1481" s="19" t="s">
        <v>2314</v>
      </c>
      <c r="H1481" s="72" t="s">
        <v>2225</v>
      </c>
      <c r="I1481" s="105">
        <v>2503000</v>
      </c>
      <c r="J1481" s="75">
        <v>2502999.9999999995</v>
      </c>
      <c r="K1481" s="76">
        <v>3</v>
      </c>
      <c r="L1481" s="76" t="s">
        <v>2716</v>
      </c>
    </row>
    <row r="1482" spans="1:12" ht="75" customHeight="1" x14ac:dyDescent="0.3">
      <c r="A1482" s="70">
        <f t="shared" si="23"/>
        <v>1475</v>
      </c>
      <c r="B1482" s="87" t="s">
        <v>432</v>
      </c>
      <c r="C1482" s="72" t="s">
        <v>2552</v>
      </c>
      <c r="D1482" s="72" t="s">
        <v>2217</v>
      </c>
      <c r="E1482" s="19" t="s">
        <v>2218</v>
      </c>
      <c r="F1482" s="19" t="s">
        <v>2555</v>
      </c>
      <c r="G1482" s="85" t="s">
        <v>2333</v>
      </c>
      <c r="H1482" s="72" t="s">
        <v>2545</v>
      </c>
      <c r="I1482" s="81">
        <v>2530000</v>
      </c>
      <c r="J1482" s="75">
        <v>2777891.4109876645</v>
      </c>
      <c r="K1482" s="76">
        <v>4</v>
      </c>
      <c r="L1482" s="76" t="s">
        <v>2716</v>
      </c>
    </row>
    <row r="1483" spans="1:12" ht="75" customHeight="1" x14ac:dyDescent="0.3">
      <c r="A1483" s="70">
        <f t="shared" si="23"/>
        <v>1476</v>
      </c>
      <c r="B1483" s="87" t="s">
        <v>432</v>
      </c>
      <c r="C1483" s="72" t="s">
        <v>2552</v>
      </c>
      <c r="D1483" s="82" t="s">
        <v>1484</v>
      </c>
      <c r="E1483" s="19" t="s">
        <v>1616</v>
      </c>
      <c r="F1483" s="19" t="s">
        <v>2316</v>
      </c>
      <c r="G1483" s="85" t="s">
        <v>78</v>
      </c>
      <c r="H1483" s="72" t="s">
        <v>2549</v>
      </c>
      <c r="I1483" s="105">
        <v>2562205.75</v>
      </c>
      <c r="J1483" s="75">
        <v>2658341.4659061595</v>
      </c>
      <c r="K1483" s="76">
        <v>5</v>
      </c>
      <c r="L1483" s="76" t="s">
        <v>2716</v>
      </c>
    </row>
    <row r="1484" spans="1:12" ht="75" customHeight="1" x14ac:dyDescent="0.3">
      <c r="A1484" s="70">
        <f t="shared" si="23"/>
        <v>1477</v>
      </c>
      <c r="B1484" s="87" t="s">
        <v>432</v>
      </c>
      <c r="C1484" s="72" t="s">
        <v>2552</v>
      </c>
      <c r="D1484" s="72" t="s">
        <v>2217</v>
      </c>
      <c r="E1484" s="19" t="s">
        <v>2218</v>
      </c>
      <c r="F1484" s="19" t="s">
        <v>2556</v>
      </c>
      <c r="G1484" s="85" t="s">
        <v>2333</v>
      </c>
      <c r="H1484" s="72" t="s">
        <v>2220</v>
      </c>
      <c r="I1484" s="81">
        <v>2612225</v>
      </c>
      <c r="J1484" s="75">
        <v>2868172.8818447636</v>
      </c>
      <c r="K1484" s="76">
        <v>6</v>
      </c>
      <c r="L1484" s="76" t="s">
        <v>2716</v>
      </c>
    </row>
    <row r="1485" spans="1:12" ht="75" customHeight="1" x14ac:dyDescent="0.3">
      <c r="A1485" s="70">
        <f t="shared" si="23"/>
        <v>1478</v>
      </c>
      <c r="B1485" s="87" t="s">
        <v>432</v>
      </c>
      <c r="C1485" s="83" t="s">
        <v>2551</v>
      </c>
      <c r="D1485" s="72" t="s">
        <v>2126</v>
      </c>
      <c r="E1485" s="19" t="s">
        <v>2318</v>
      </c>
      <c r="F1485" s="19" t="s">
        <v>2319</v>
      </c>
      <c r="G1485" s="85" t="s">
        <v>2464</v>
      </c>
      <c r="H1485" s="19" t="s">
        <v>2379</v>
      </c>
      <c r="I1485" s="46">
        <v>2615991.25</v>
      </c>
      <c r="J1485" s="75">
        <v>2615991.25</v>
      </c>
      <c r="K1485" s="76">
        <v>7</v>
      </c>
      <c r="L1485" s="76" t="s">
        <v>2716</v>
      </c>
    </row>
    <row r="1486" spans="1:12" ht="75" customHeight="1" x14ac:dyDescent="0.3">
      <c r="A1486" s="70">
        <f t="shared" si="23"/>
        <v>1479</v>
      </c>
      <c r="B1486" s="87" t="s">
        <v>432</v>
      </c>
      <c r="C1486" s="83" t="s">
        <v>2551</v>
      </c>
      <c r="D1486" s="72" t="s">
        <v>1930</v>
      </c>
      <c r="E1486" s="19" t="s">
        <v>2178</v>
      </c>
      <c r="F1486" s="19" t="s">
        <v>2349</v>
      </c>
      <c r="G1486" s="19" t="s">
        <v>2333</v>
      </c>
      <c r="H1486" s="72" t="s">
        <v>2378</v>
      </c>
      <c r="I1486" s="105">
        <v>2650000</v>
      </c>
      <c r="J1486" s="75">
        <v>2650000</v>
      </c>
      <c r="K1486" s="76">
        <v>8</v>
      </c>
      <c r="L1486" s="76" t="s">
        <v>2716</v>
      </c>
    </row>
    <row r="1487" spans="1:12" ht="75" customHeight="1" x14ac:dyDescent="0.3">
      <c r="A1487" s="70">
        <f t="shared" si="23"/>
        <v>1480</v>
      </c>
      <c r="B1487" s="87" t="s">
        <v>432</v>
      </c>
      <c r="C1487" s="83" t="s">
        <v>2551</v>
      </c>
      <c r="D1487" s="72" t="s">
        <v>2126</v>
      </c>
      <c r="E1487" s="19" t="s">
        <v>2318</v>
      </c>
      <c r="F1487" s="19" t="s">
        <v>2319</v>
      </c>
      <c r="G1487" s="85" t="s">
        <v>2464</v>
      </c>
      <c r="H1487" s="19" t="s">
        <v>2377</v>
      </c>
      <c r="I1487" s="46">
        <v>2657650</v>
      </c>
      <c r="J1487" s="75">
        <v>2657650</v>
      </c>
      <c r="K1487" s="76">
        <v>9</v>
      </c>
      <c r="L1487" s="76" t="s">
        <v>2716</v>
      </c>
    </row>
    <row r="1488" spans="1:12" ht="75" customHeight="1" x14ac:dyDescent="0.3">
      <c r="A1488" s="70">
        <f t="shared" si="23"/>
        <v>1481</v>
      </c>
      <c r="B1488" s="87" t="s">
        <v>432</v>
      </c>
      <c r="C1488" s="83" t="s">
        <v>2551</v>
      </c>
      <c r="D1488" s="72" t="s">
        <v>2142</v>
      </c>
      <c r="E1488" s="19" t="s">
        <v>2143</v>
      </c>
      <c r="F1488" s="19" t="s">
        <v>2336</v>
      </c>
      <c r="G1488" s="85" t="s">
        <v>2337</v>
      </c>
      <c r="H1488" s="72" t="s">
        <v>2166</v>
      </c>
      <c r="I1488" s="46">
        <v>2676847.6399999997</v>
      </c>
      <c r="J1488" s="75">
        <v>2759173.1795048099</v>
      </c>
      <c r="K1488" s="76">
        <v>10</v>
      </c>
      <c r="L1488" s="76" t="s">
        <v>2716</v>
      </c>
    </row>
    <row r="1489" spans="1:12" ht="75" customHeight="1" x14ac:dyDescent="0.3">
      <c r="A1489" s="70">
        <f t="shared" si="23"/>
        <v>1482</v>
      </c>
      <c r="B1489" s="87" t="s">
        <v>432</v>
      </c>
      <c r="C1489" s="83" t="s">
        <v>2551</v>
      </c>
      <c r="D1489" s="72" t="s">
        <v>1930</v>
      </c>
      <c r="E1489" s="19" t="s">
        <v>2178</v>
      </c>
      <c r="F1489" s="19" t="s">
        <v>2349</v>
      </c>
      <c r="G1489" s="19" t="s">
        <v>2333</v>
      </c>
      <c r="H1489" s="72" t="s">
        <v>2195</v>
      </c>
      <c r="I1489" s="105">
        <v>2680000</v>
      </c>
      <c r="J1489" s="75">
        <v>2680000</v>
      </c>
      <c r="K1489" s="76">
        <v>11</v>
      </c>
      <c r="L1489" s="76" t="s">
        <v>2716</v>
      </c>
    </row>
    <row r="1490" spans="1:12" ht="75" customHeight="1" x14ac:dyDescent="0.3">
      <c r="A1490" s="70">
        <f t="shared" si="23"/>
        <v>1483</v>
      </c>
      <c r="B1490" s="87" t="s">
        <v>432</v>
      </c>
      <c r="C1490" s="83" t="s">
        <v>2551</v>
      </c>
      <c r="D1490" s="72" t="s">
        <v>1930</v>
      </c>
      <c r="E1490" s="19" t="s">
        <v>2178</v>
      </c>
      <c r="F1490" s="19" t="s">
        <v>2349</v>
      </c>
      <c r="G1490" s="19" t="s">
        <v>2333</v>
      </c>
      <c r="H1490" s="72" t="s">
        <v>2405</v>
      </c>
      <c r="I1490" s="105">
        <v>2681000</v>
      </c>
      <c r="J1490" s="75">
        <v>2680999.9999999995</v>
      </c>
      <c r="K1490" s="76">
        <v>12</v>
      </c>
      <c r="L1490" s="76" t="s">
        <v>2716</v>
      </c>
    </row>
    <row r="1491" spans="1:12" ht="75" customHeight="1" x14ac:dyDescent="0.3">
      <c r="A1491" s="70">
        <f t="shared" si="23"/>
        <v>1484</v>
      </c>
      <c r="B1491" s="87" t="s">
        <v>432</v>
      </c>
      <c r="C1491" s="83" t="s">
        <v>2551</v>
      </c>
      <c r="D1491" s="72" t="s">
        <v>1930</v>
      </c>
      <c r="E1491" s="19" t="s">
        <v>2178</v>
      </c>
      <c r="F1491" s="19" t="s">
        <v>2349</v>
      </c>
      <c r="G1491" s="19" t="s">
        <v>2333</v>
      </c>
      <c r="H1491" s="72" t="s">
        <v>2225</v>
      </c>
      <c r="I1491" s="105">
        <v>2682000</v>
      </c>
      <c r="J1491" s="75">
        <v>2682000</v>
      </c>
      <c r="K1491" s="76">
        <v>13</v>
      </c>
      <c r="L1491" s="76" t="s">
        <v>2716</v>
      </c>
    </row>
    <row r="1492" spans="1:12" ht="75" customHeight="1" x14ac:dyDescent="0.3">
      <c r="A1492" s="70">
        <f t="shared" si="23"/>
        <v>1485</v>
      </c>
      <c r="B1492" s="87" t="s">
        <v>432</v>
      </c>
      <c r="C1492" s="83" t="s">
        <v>2551</v>
      </c>
      <c r="D1492" s="72" t="s">
        <v>1930</v>
      </c>
      <c r="E1492" s="19" t="s">
        <v>2178</v>
      </c>
      <c r="F1492" s="19" t="s">
        <v>2349</v>
      </c>
      <c r="G1492" s="19" t="s">
        <v>2333</v>
      </c>
      <c r="H1492" s="72" t="s">
        <v>2236</v>
      </c>
      <c r="I1492" s="105">
        <v>2684000</v>
      </c>
      <c r="J1492" s="75">
        <v>2683999.9999999995</v>
      </c>
      <c r="K1492" s="76">
        <v>14</v>
      </c>
      <c r="L1492" s="76" t="s">
        <v>2716</v>
      </c>
    </row>
    <row r="1493" spans="1:12" ht="75" customHeight="1" x14ac:dyDescent="0.3">
      <c r="A1493" s="70">
        <f t="shared" si="23"/>
        <v>1486</v>
      </c>
      <c r="B1493" s="87" t="s">
        <v>432</v>
      </c>
      <c r="C1493" s="83" t="s">
        <v>2551</v>
      </c>
      <c r="D1493" s="72" t="s">
        <v>1930</v>
      </c>
      <c r="E1493" s="19" t="s">
        <v>2178</v>
      </c>
      <c r="F1493" s="19" t="s">
        <v>2349</v>
      </c>
      <c r="G1493" s="19" t="s">
        <v>2333</v>
      </c>
      <c r="H1493" s="72" t="s">
        <v>2196</v>
      </c>
      <c r="I1493" s="105">
        <v>2685000</v>
      </c>
      <c r="J1493" s="75">
        <v>2684999.9999999995</v>
      </c>
      <c r="K1493" s="76">
        <v>15</v>
      </c>
      <c r="L1493" s="76" t="s">
        <v>2716</v>
      </c>
    </row>
    <row r="1494" spans="1:12" ht="75" customHeight="1" x14ac:dyDescent="0.3">
      <c r="A1494" s="70">
        <f t="shared" si="23"/>
        <v>1487</v>
      </c>
      <c r="B1494" s="87" t="s">
        <v>432</v>
      </c>
      <c r="C1494" s="83" t="s">
        <v>2551</v>
      </c>
      <c r="D1494" s="72" t="s">
        <v>1930</v>
      </c>
      <c r="E1494" s="19" t="s">
        <v>2178</v>
      </c>
      <c r="F1494" s="19" t="s">
        <v>2349</v>
      </c>
      <c r="G1494" s="19" t="s">
        <v>2333</v>
      </c>
      <c r="H1494" s="72" t="s">
        <v>2192</v>
      </c>
      <c r="I1494" s="105">
        <v>2686000</v>
      </c>
      <c r="J1494" s="75">
        <v>2686000</v>
      </c>
      <c r="K1494" s="76">
        <v>16</v>
      </c>
      <c r="L1494" s="76" t="s">
        <v>2716</v>
      </c>
    </row>
    <row r="1495" spans="1:12" ht="75" customHeight="1" x14ac:dyDescent="0.3">
      <c r="A1495" s="70">
        <f t="shared" si="23"/>
        <v>1488</v>
      </c>
      <c r="B1495" s="87" t="s">
        <v>432</v>
      </c>
      <c r="C1495" s="83" t="s">
        <v>2551</v>
      </c>
      <c r="D1495" s="72" t="s">
        <v>1930</v>
      </c>
      <c r="E1495" s="19" t="s">
        <v>2178</v>
      </c>
      <c r="F1495" s="19" t="s">
        <v>2350</v>
      </c>
      <c r="G1495" s="19" t="s">
        <v>2351</v>
      </c>
      <c r="H1495" s="72" t="s">
        <v>2457</v>
      </c>
      <c r="I1495" s="105">
        <v>2700000</v>
      </c>
      <c r="J1495" s="75">
        <v>2699999.9999999995</v>
      </c>
      <c r="K1495" s="76">
        <v>17</v>
      </c>
      <c r="L1495" s="76" t="s">
        <v>2716</v>
      </c>
    </row>
    <row r="1496" spans="1:12" ht="75" customHeight="1" x14ac:dyDescent="0.3">
      <c r="A1496" s="70">
        <f t="shared" si="23"/>
        <v>1489</v>
      </c>
      <c r="B1496" s="87" t="s">
        <v>432</v>
      </c>
      <c r="C1496" s="72" t="s">
        <v>2552</v>
      </c>
      <c r="D1496" s="72" t="s">
        <v>2217</v>
      </c>
      <c r="E1496" s="19" t="s">
        <v>2218</v>
      </c>
      <c r="F1496" s="19" t="s">
        <v>2325</v>
      </c>
      <c r="G1496" s="85" t="s">
        <v>2340</v>
      </c>
      <c r="H1496" s="72" t="s">
        <v>2545</v>
      </c>
      <c r="I1496" s="81">
        <v>2719750</v>
      </c>
      <c r="J1496" s="75">
        <v>2986233.2668117392</v>
      </c>
      <c r="K1496" s="76">
        <v>18</v>
      </c>
      <c r="L1496" s="76" t="s">
        <v>2716</v>
      </c>
    </row>
    <row r="1497" spans="1:12" ht="75" customHeight="1" x14ac:dyDescent="0.3">
      <c r="A1497" s="70">
        <f t="shared" si="23"/>
        <v>1490</v>
      </c>
      <c r="B1497" s="87" t="s">
        <v>432</v>
      </c>
      <c r="C1497" s="83" t="s">
        <v>2551</v>
      </c>
      <c r="D1497" s="72" t="s">
        <v>1933</v>
      </c>
      <c r="E1497" s="19" t="s">
        <v>2178</v>
      </c>
      <c r="F1497" s="72" t="s">
        <v>2349</v>
      </c>
      <c r="G1497" s="19" t="s">
        <v>2333</v>
      </c>
      <c r="H1497" s="72" t="s">
        <v>2405</v>
      </c>
      <c r="I1497" s="105">
        <v>2734000</v>
      </c>
      <c r="J1497" s="75">
        <v>2734000</v>
      </c>
      <c r="K1497" s="76">
        <v>19</v>
      </c>
      <c r="L1497" s="76" t="s">
        <v>2716</v>
      </c>
    </row>
    <row r="1498" spans="1:12" ht="75" customHeight="1" x14ac:dyDescent="0.3">
      <c r="A1498" s="70">
        <f t="shared" si="23"/>
        <v>1491</v>
      </c>
      <c r="B1498" s="87" t="s">
        <v>432</v>
      </c>
      <c r="C1498" s="71" t="s">
        <v>2551</v>
      </c>
      <c r="D1498" s="72" t="s">
        <v>2146</v>
      </c>
      <c r="E1498" s="19" t="s">
        <v>1621</v>
      </c>
      <c r="F1498" s="19" t="s">
        <v>2462</v>
      </c>
      <c r="G1498" s="85" t="s">
        <v>2463</v>
      </c>
      <c r="H1498" s="87" t="s">
        <v>2149</v>
      </c>
      <c r="I1498" s="105">
        <v>2741881.75</v>
      </c>
      <c r="J1498" s="75">
        <v>2844369.8373099519</v>
      </c>
      <c r="K1498" s="76">
        <v>20</v>
      </c>
      <c r="L1498" s="76" t="s">
        <v>2716</v>
      </c>
    </row>
    <row r="1499" spans="1:12" ht="75" customHeight="1" x14ac:dyDescent="0.3">
      <c r="A1499" s="70">
        <f t="shared" si="23"/>
        <v>1492</v>
      </c>
      <c r="B1499" s="87" t="s">
        <v>432</v>
      </c>
      <c r="C1499" s="83" t="s">
        <v>2551</v>
      </c>
      <c r="D1499" s="72" t="s">
        <v>2126</v>
      </c>
      <c r="E1499" s="19" t="s">
        <v>2318</v>
      </c>
      <c r="F1499" s="19" t="s">
        <v>2319</v>
      </c>
      <c r="G1499" s="85" t="s">
        <v>2464</v>
      </c>
      <c r="H1499" s="19" t="s">
        <v>2189</v>
      </c>
      <c r="I1499" s="46">
        <v>2769085</v>
      </c>
      <c r="J1499" s="75">
        <v>2769085</v>
      </c>
      <c r="K1499" s="76">
        <v>21</v>
      </c>
      <c r="L1499" s="76" t="s">
        <v>2716</v>
      </c>
    </row>
    <row r="1500" spans="1:12" ht="75" customHeight="1" x14ac:dyDescent="0.3">
      <c r="A1500" s="70">
        <f t="shared" si="23"/>
        <v>1493</v>
      </c>
      <c r="B1500" s="87" t="s">
        <v>432</v>
      </c>
      <c r="C1500" s="83" t="s">
        <v>2551</v>
      </c>
      <c r="D1500" s="72" t="s">
        <v>1930</v>
      </c>
      <c r="E1500" s="19" t="s">
        <v>2178</v>
      </c>
      <c r="F1500" s="19" t="s">
        <v>2354</v>
      </c>
      <c r="G1500" s="19" t="s">
        <v>2355</v>
      </c>
      <c r="H1500" s="72" t="s">
        <v>2405</v>
      </c>
      <c r="I1500" s="105">
        <v>2770000</v>
      </c>
      <c r="J1500" s="75">
        <v>2770000</v>
      </c>
      <c r="K1500" s="76">
        <v>22</v>
      </c>
      <c r="L1500" s="76" t="s">
        <v>2716</v>
      </c>
    </row>
    <row r="1501" spans="1:12" ht="75" customHeight="1" x14ac:dyDescent="0.3">
      <c r="A1501" s="70">
        <f t="shared" si="23"/>
        <v>1494</v>
      </c>
      <c r="B1501" s="87" t="s">
        <v>432</v>
      </c>
      <c r="C1501" s="83" t="s">
        <v>2551</v>
      </c>
      <c r="D1501" s="72" t="s">
        <v>1930</v>
      </c>
      <c r="E1501" s="19" t="s">
        <v>2178</v>
      </c>
      <c r="F1501" s="19" t="s">
        <v>2354</v>
      </c>
      <c r="G1501" s="19" t="s">
        <v>2355</v>
      </c>
      <c r="H1501" s="72" t="s">
        <v>2195</v>
      </c>
      <c r="I1501" s="105">
        <v>2780000</v>
      </c>
      <c r="J1501" s="75">
        <v>2780000</v>
      </c>
      <c r="K1501" s="76">
        <v>23</v>
      </c>
      <c r="L1501" s="76" t="s">
        <v>2716</v>
      </c>
    </row>
    <row r="1502" spans="1:12" ht="75" customHeight="1" x14ac:dyDescent="0.3">
      <c r="A1502" s="70">
        <f t="shared" si="23"/>
        <v>1495</v>
      </c>
      <c r="B1502" s="87" t="s">
        <v>432</v>
      </c>
      <c r="C1502" s="72" t="s">
        <v>2552</v>
      </c>
      <c r="D1502" s="82" t="s">
        <v>1484</v>
      </c>
      <c r="E1502" s="19" t="s">
        <v>2371</v>
      </c>
      <c r="F1502" s="19" t="s">
        <v>2421</v>
      </c>
      <c r="G1502" s="85" t="s">
        <v>78</v>
      </c>
      <c r="H1502" s="72" t="s">
        <v>2549</v>
      </c>
      <c r="I1502" s="105">
        <v>2790946.3275000001</v>
      </c>
      <c r="J1502" s="75">
        <v>3175963.3179189381</v>
      </c>
      <c r="K1502" s="76">
        <v>24</v>
      </c>
      <c r="L1502" s="76" t="s">
        <v>2716</v>
      </c>
    </row>
    <row r="1503" spans="1:12" ht="75" customHeight="1" x14ac:dyDescent="0.3">
      <c r="A1503" s="70">
        <f t="shared" si="23"/>
        <v>1496</v>
      </c>
      <c r="B1503" s="87" t="s">
        <v>432</v>
      </c>
      <c r="C1503" s="83" t="s">
        <v>2551</v>
      </c>
      <c r="D1503" s="72" t="s">
        <v>1930</v>
      </c>
      <c r="E1503" s="19" t="s">
        <v>2178</v>
      </c>
      <c r="F1503" s="19" t="s">
        <v>2354</v>
      </c>
      <c r="G1503" s="19" t="s">
        <v>2355</v>
      </c>
      <c r="H1503" s="72" t="s">
        <v>2378</v>
      </c>
      <c r="I1503" s="105">
        <v>2795000</v>
      </c>
      <c r="J1503" s="75">
        <v>2795000</v>
      </c>
      <c r="K1503" s="76">
        <v>25</v>
      </c>
      <c r="L1503" s="76" t="s">
        <v>2716</v>
      </c>
    </row>
    <row r="1504" spans="1:12" ht="75" customHeight="1" x14ac:dyDescent="0.3">
      <c r="A1504" s="70">
        <f t="shared" si="23"/>
        <v>1497</v>
      </c>
      <c r="B1504" s="87" t="s">
        <v>432</v>
      </c>
      <c r="C1504" s="83" t="s">
        <v>2551</v>
      </c>
      <c r="D1504" s="72" t="s">
        <v>1930</v>
      </c>
      <c r="E1504" s="19" t="s">
        <v>2178</v>
      </c>
      <c r="F1504" s="19" t="s">
        <v>2354</v>
      </c>
      <c r="G1504" s="19" t="s">
        <v>2355</v>
      </c>
      <c r="H1504" s="72" t="s">
        <v>2196</v>
      </c>
      <c r="I1504" s="105">
        <v>2800000</v>
      </c>
      <c r="J1504" s="75">
        <v>2799999.9999999995</v>
      </c>
      <c r="K1504" s="76">
        <v>26</v>
      </c>
      <c r="L1504" s="76" t="s">
        <v>2716</v>
      </c>
    </row>
    <row r="1505" spans="1:12" ht="75" customHeight="1" x14ac:dyDescent="0.3">
      <c r="A1505" s="70">
        <f t="shared" si="23"/>
        <v>1498</v>
      </c>
      <c r="B1505" s="87" t="s">
        <v>432</v>
      </c>
      <c r="C1505" s="83" t="s">
        <v>2551</v>
      </c>
      <c r="D1505" s="72" t="s">
        <v>1930</v>
      </c>
      <c r="E1505" s="19" t="s">
        <v>2178</v>
      </c>
      <c r="F1505" s="19" t="s">
        <v>2354</v>
      </c>
      <c r="G1505" s="19" t="s">
        <v>2355</v>
      </c>
      <c r="H1505" s="72" t="s">
        <v>2225</v>
      </c>
      <c r="I1505" s="105">
        <v>2801500</v>
      </c>
      <c r="J1505" s="75">
        <v>2801500</v>
      </c>
      <c r="K1505" s="76">
        <v>27</v>
      </c>
      <c r="L1505" s="76" t="s">
        <v>2716</v>
      </c>
    </row>
    <row r="1506" spans="1:12" ht="75" customHeight="1" x14ac:dyDescent="0.3">
      <c r="A1506" s="70">
        <f t="shared" si="23"/>
        <v>1499</v>
      </c>
      <c r="B1506" s="87" t="s">
        <v>432</v>
      </c>
      <c r="C1506" s="83" t="s">
        <v>2551</v>
      </c>
      <c r="D1506" s="72" t="s">
        <v>1930</v>
      </c>
      <c r="E1506" s="19" t="s">
        <v>2178</v>
      </c>
      <c r="F1506" s="19" t="s">
        <v>2354</v>
      </c>
      <c r="G1506" s="19" t="s">
        <v>2355</v>
      </c>
      <c r="H1506" s="72" t="s">
        <v>2236</v>
      </c>
      <c r="I1506" s="105">
        <v>2802000</v>
      </c>
      <c r="J1506" s="75">
        <v>2801999.9999999995</v>
      </c>
      <c r="K1506" s="76">
        <v>28</v>
      </c>
      <c r="L1506" s="76" t="s">
        <v>2716</v>
      </c>
    </row>
    <row r="1507" spans="1:12" ht="75" customHeight="1" x14ac:dyDescent="0.3">
      <c r="A1507" s="70">
        <f t="shared" si="23"/>
        <v>1500</v>
      </c>
      <c r="B1507" s="87" t="s">
        <v>432</v>
      </c>
      <c r="C1507" s="83" t="s">
        <v>2551</v>
      </c>
      <c r="D1507" s="72" t="s">
        <v>1930</v>
      </c>
      <c r="E1507" s="19" t="s">
        <v>2178</v>
      </c>
      <c r="F1507" s="19" t="s">
        <v>2354</v>
      </c>
      <c r="G1507" s="19" t="s">
        <v>2355</v>
      </c>
      <c r="H1507" s="72" t="s">
        <v>2342</v>
      </c>
      <c r="I1507" s="105">
        <v>2802500</v>
      </c>
      <c r="J1507" s="75">
        <v>2802499.9999999995</v>
      </c>
      <c r="K1507" s="76">
        <v>29</v>
      </c>
      <c r="L1507" s="76" t="s">
        <v>2716</v>
      </c>
    </row>
    <row r="1508" spans="1:12" ht="75" customHeight="1" x14ac:dyDescent="0.3">
      <c r="A1508" s="70">
        <f t="shared" si="23"/>
        <v>1501</v>
      </c>
      <c r="B1508" s="87" t="s">
        <v>432</v>
      </c>
      <c r="C1508" s="83" t="s">
        <v>2551</v>
      </c>
      <c r="D1508" s="72" t="s">
        <v>1930</v>
      </c>
      <c r="E1508" s="19" t="s">
        <v>2178</v>
      </c>
      <c r="F1508" s="19" t="s">
        <v>2349</v>
      </c>
      <c r="G1508" s="19" t="s">
        <v>2333</v>
      </c>
      <c r="H1508" s="72" t="s">
        <v>2216</v>
      </c>
      <c r="I1508" s="105">
        <v>2850000</v>
      </c>
      <c r="J1508" s="75">
        <v>2849999.9999999995</v>
      </c>
      <c r="K1508" s="76">
        <v>30</v>
      </c>
      <c r="L1508" s="76" t="s">
        <v>2716</v>
      </c>
    </row>
    <row r="1509" spans="1:12" ht="75" customHeight="1" x14ac:dyDescent="0.3">
      <c r="A1509" s="70">
        <f t="shared" si="23"/>
        <v>1502</v>
      </c>
      <c r="B1509" s="87" t="s">
        <v>432</v>
      </c>
      <c r="C1509" s="83" t="s">
        <v>2551</v>
      </c>
      <c r="D1509" s="72" t="s">
        <v>1930</v>
      </c>
      <c r="E1509" s="19" t="s">
        <v>2178</v>
      </c>
      <c r="F1509" s="19" t="s">
        <v>2354</v>
      </c>
      <c r="G1509" s="19" t="s">
        <v>2355</v>
      </c>
      <c r="H1509" s="72" t="s">
        <v>2192</v>
      </c>
      <c r="I1509" s="105">
        <v>2850000</v>
      </c>
      <c r="J1509" s="75">
        <v>2849999.9999999995</v>
      </c>
      <c r="K1509" s="76">
        <v>31</v>
      </c>
      <c r="L1509" s="76" t="s">
        <v>2716</v>
      </c>
    </row>
    <row r="1510" spans="1:12" ht="75" customHeight="1" x14ac:dyDescent="0.3">
      <c r="A1510" s="70">
        <f t="shared" si="23"/>
        <v>1503</v>
      </c>
      <c r="B1510" s="87" t="s">
        <v>432</v>
      </c>
      <c r="C1510" s="83" t="s">
        <v>2551</v>
      </c>
      <c r="D1510" s="72" t="s">
        <v>1930</v>
      </c>
      <c r="E1510" s="19" t="s">
        <v>2178</v>
      </c>
      <c r="F1510" s="19" t="s">
        <v>2354</v>
      </c>
      <c r="G1510" s="19" t="s">
        <v>2355</v>
      </c>
      <c r="H1510" s="72" t="s">
        <v>2216</v>
      </c>
      <c r="I1510" s="105">
        <v>2850000</v>
      </c>
      <c r="J1510" s="75">
        <v>2849999.9999999995</v>
      </c>
      <c r="K1510" s="76">
        <v>32</v>
      </c>
      <c r="L1510" s="76" t="s">
        <v>2716</v>
      </c>
    </row>
    <row r="1511" spans="1:12" ht="75" customHeight="1" x14ac:dyDescent="0.3">
      <c r="A1511" s="70">
        <f t="shared" si="23"/>
        <v>1504</v>
      </c>
      <c r="B1511" s="87" t="s">
        <v>432</v>
      </c>
      <c r="C1511" s="83" t="s">
        <v>2551</v>
      </c>
      <c r="D1511" s="72" t="s">
        <v>1930</v>
      </c>
      <c r="E1511" s="19" t="s">
        <v>2178</v>
      </c>
      <c r="F1511" s="19" t="s">
        <v>2352</v>
      </c>
      <c r="G1511" s="19" t="s">
        <v>2353</v>
      </c>
      <c r="H1511" s="72" t="s">
        <v>2195</v>
      </c>
      <c r="I1511" s="105">
        <v>2950000</v>
      </c>
      <c r="J1511" s="75">
        <v>2950000</v>
      </c>
      <c r="K1511" s="76">
        <v>33</v>
      </c>
      <c r="L1511" s="76" t="s">
        <v>2716</v>
      </c>
    </row>
    <row r="1512" spans="1:12" ht="75" customHeight="1" x14ac:dyDescent="0.3">
      <c r="A1512" s="70">
        <f t="shared" si="23"/>
        <v>1505</v>
      </c>
      <c r="B1512" s="87" t="s">
        <v>432</v>
      </c>
      <c r="C1512" s="83" t="s">
        <v>2551</v>
      </c>
      <c r="D1512" s="72" t="s">
        <v>1924</v>
      </c>
      <c r="E1512" s="19" t="s">
        <v>2178</v>
      </c>
      <c r="F1512" s="72" t="s">
        <v>2352</v>
      </c>
      <c r="G1512" s="19" t="s">
        <v>2353</v>
      </c>
      <c r="H1512" s="72" t="s">
        <v>2378</v>
      </c>
      <c r="I1512" s="105">
        <v>2985442</v>
      </c>
      <c r="J1512" s="75">
        <v>2985441.9999999995</v>
      </c>
      <c r="K1512" s="76">
        <v>34</v>
      </c>
      <c r="L1512" s="76" t="s">
        <v>2716</v>
      </c>
    </row>
    <row r="1513" spans="1:12" ht="75" customHeight="1" x14ac:dyDescent="0.3">
      <c r="A1513" s="70">
        <f t="shared" si="23"/>
        <v>1506</v>
      </c>
      <c r="B1513" s="87" t="s">
        <v>432</v>
      </c>
      <c r="C1513" s="83" t="s">
        <v>2551</v>
      </c>
      <c r="D1513" s="72" t="s">
        <v>1930</v>
      </c>
      <c r="E1513" s="19" t="s">
        <v>2178</v>
      </c>
      <c r="F1513" s="19" t="s">
        <v>2338</v>
      </c>
      <c r="G1513" s="19" t="s">
        <v>2339</v>
      </c>
      <c r="H1513" s="72" t="s">
        <v>2342</v>
      </c>
      <c r="I1513" s="105">
        <v>3080000</v>
      </c>
      <c r="J1513" s="75">
        <v>3079999.9999999995</v>
      </c>
      <c r="K1513" s="76">
        <v>35</v>
      </c>
      <c r="L1513" s="76" t="s">
        <v>2716</v>
      </c>
    </row>
    <row r="1514" spans="1:12" ht="75" customHeight="1" x14ac:dyDescent="0.3">
      <c r="A1514" s="70">
        <f t="shared" si="23"/>
        <v>1507</v>
      </c>
      <c r="B1514" s="87" t="s">
        <v>432</v>
      </c>
      <c r="C1514" s="83" t="s">
        <v>2551</v>
      </c>
      <c r="D1514" s="72" t="s">
        <v>2142</v>
      </c>
      <c r="E1514" s="19" t="s">
        <v>2143</v>
      </c>
      <c r="F1514" s="19" t="s">
        <v>2557</v>
      </c>
      <c r="G1514" s="85" t="s">
        <v>2558</v>
      </c>
      <c r="H1514" s="72" t="s">
        <v>2166</v>
      </c>
      <c r="I1514" s="46">
        <v>3117283.1100000003</v>
      </c>
      <c r="J1514" s="75">
        <v>3213154.092713078</v>
      </c>
      <c r="K1514" s="76">
        <v>36</v>
      </c>
      <c r="L1514" s="76" t="s">
        <v>2716</v>
      </c>
    </row>
    <row r="1515" spans="1:12" ht="75" customHeight="1" x14ac:dyDescent="0.3">
      <c r="A1515" s="70">
        <f t="shared" si="23"/>
        <v>1508</v>
      </c>
      <c r="B1515" s="87" t="s">
        <v>432</v>
      </c>
      <c r="C1515" s="83" t="s">
        <v>2551</v>
      </c>
      <c r="D1515" s="72" t="s">
        <v>1930</v>
      </c>
      <c r="E1515" s="19" t="s">
        <v>2178</v>
      </c>
      <c r="F1515" s="19" t="s">
        <v>2341</v>
      </c>
      <c r="G1515" s="19" t="s">
        <v>2340</v>
      </c>
      <c r="H1515" s="72" t="s">
        <v>2378</v>
      </c>
      <c r="I1515" s="105">
        <v>3150050</v>
      </c>
      <c r="J1515" s="75">
        <v>3150050</v>
      </c>
      <c r="K1515" s="76">
        <v>37</v>
      </c>
      <c r="L1515" s="76" t="s">
        <v>2716</v>
      </c>
    </row>
    <row r="1516" spans="1:12" ht="75" customHeight="1" x14ac:dyDescent="0.3">
      <c r="A1516" s="70">
        <f t="shared" si="23"/>
        <v>1509</v>
      </c>
      <c r="B1516" s="87" t="s">
        <v>432</v>
      </c>
      <c r="C1516" s="83" t="s">
        <v>2551</v>
      </c>
      <c r="D1516" s="72" t="s">
        <v>1930</v>
      </c>
      <c r="E1516" s="19" t="s">
        <v>2178</v>
      </c>
      <c r="F1516" s="19" t="s">
        <v>2356</v>
      </c>
      <c r="G1516" s="19" t="s">
        <v>2357</v>
      </c>
      <c r="H1516" s="72" t="s">
        <v>2457</v>
      </c>
      <c r="I1516" s="105">
        <v>3151000</v>
      </c>
      <c r="J1516" s="75">
        <v>3150999.9999999995</v>
      </c>
      <c r="K1516" s="76">
        <v>38</v>
      </c>
      <c r="L1516" s="76" t="s">
        <v>2716</v>
      </c>
    </row>
    <row r="1517" spans="1:12" ht="75" customHeight="1" x14ac:dyDescent="0.3">
      <c r="A1517" s="70">
        <f t="shared" si="23"/>
        <v>1510</v>
      </c>
      <c r="B1517" s="87" t="s">
        <v>432</v>
      </c>
      <c r="C1517" s="83" t="s">
        <v>2551</v>
      </c>
      <c r="D1517" s="72" t="s">
        <v>1930</v>
      </c>
      <c r="E1517" s="19" t="s">
        <v>2178</v>
      </c>
      <c r="F1517" s="19" t="s">
        <v>2341</v>
      </c>
      <c r="G1517" s="19" t="s">
        <v>2340</v>
      </c>
      <c r="H1517" s="72" t="s">
        <v>2225</v>
      </c>
      <c r="I1517" s="105">
        <v>3185000</v>
      </c>
      <c r="J1517" s="75">
        <v>3184999.9999999995</v>
      </c>
      <c r="K1517" s="76">
        <v>39</v>
      </c>
      <c r="L1517" s="76" t="s">
        <v>2716</v>
      </c>
    </row>
    <row r="1518" spans="1:12" ht="75" customHeight="1" x14ac:dyDescent="0.3">
      <c r="A1518" s="70">
        <f t="shared" si="23"/>
        <v>1511</v>
      </c>
      <c r="B1518" s="87" t="s">
        <v>432</v>
      </c>
      <c r="C1518" s="83" t="s">
        <v>2551</v>
      </c>
      <c r="D1518" s="72" t="s">
        <v>1930</v>
      </c>
      <c r="E1518" s="19" t="s">
        <v>2178</v>
      </c>
      <c r="F1518" s="19" t="s">
        <v>2341</v>
      </c>
      <c r="G1518" s="19" t="s">
        <v>2340</v>
      </c>
      <c r="H1518" s="72" t="s">
        <v>2405</v>
      </c>
      <c r="I1518" s="105">
        <v>3186000</v>
      </c>
      <c r="J1518" s="75">
        <v>3186000</v>
      </c>
      <c r="K1518" s="76">
        <v>40</v>
      </c>
      <c r="L1518" s="76" t="s">
        <v>2716</v>
      </c>
    </row>
    <row r="1519" spans="1:12" ht="75" customHeight="1" x14ac:dyDescent="0.3">
      <c r="A1519" s="70">
        <f t="shared" si="23"/>
        <v>1512</v>
      </c>
      <c r="B1519" s="87" t="s">
        <v>432</v>
      </c>
      <c r="C1519" s="83" t="s">
        <v>2551</v>
      </c>
      <c r="D1519" s="72" t="s">
        <v>1930</v>
      </c>
      <c r="E1519" s="19" t="s">
        <v>2178</v>
      </c>
      <c r="F1519" s="19" t="s">
        <v>2341</v>
      </c>
      <c r="G1519" s="19" t="s">
        <v>2340</v>
      </c>
      <c r="H1519" s="72" t="s">
        <v>2195</v>
      </c>
      <c r="I1519" s="105">
        <v>3187000</v>
      </c>
      <c r="J1519" s="75">
        <v>3186999.9999999995</v>
      </c>
      <c r="K1519" s="76">
        <v>41</v>
      </c>
      <c r="L1519" s="76" t="s">
        <v>2716</v>
      </c>
    </row>
    <row r="1520" spans="1:12" ht="75" customHeight="1" x14ac:dyDescent="0.3">
      <c r="A1520" s="70">
        <f t="shared" si="23"/>
        <v>1513</v>
      </c>
      <c r="B1520" s="87" t="s">
        <v>432</v>
      </c>
      <c r="C1520" s="83" t="s">
        <v>2551</v>
      </c>
      <c r="D1520" s="72" t="s">
        <v>1930</v>
      </c>
      <c r="E1520" s="19" t="s">
        <v>2178</v>
      </c>
      <c r="F1520" s="19" t="s">
        <v>2341</v>
      </c>
      <c r="G1520" s="19" t="s">
        <v>2340</v>
      </c>
      <c r="H1520" s="72" t="s">
        <v>2236</v>
      </c>
      <c r="I1520" s="105">
        <v>3190000</v>
      </c>
      <c r="J1520" s="75">
        <v>3189999.9999999995</v>
      </c>
      <c r="K1520" s="76">
        <v>42</v>
      </c>
      <c r="L1520" s="76" t="s">
        <v>2716</v>
      </c>
    </row>
    <row r="1521" spans="1:12" ht="75" customHeight="1" x14ac:dyDescent="0.3">
      <c r="A1521" s="70">
        <f t="shared" si="23"/>
        <v>1514</v>
      </c>
      <c r="B1521" s="87" t="s">
        <v>432</v>
      </c>
      <c r="C1521" s="83" t="s">
        <v>2551</v>
      </c>
      <c r="D1521" s="72" t="s">
        <v>1930</v>
      </c>
      <c r="E1521" s="19" t="s">
        <v>2178</v>
      </c>
      <c r="F1521" s="19" t="s">
        <v>2341</v>
      </c>
      <c r="G1521" s="19" t="s">
        <v>2340</v>
      </c>
      <c r="H1521" s="72" t="s">
        <v>2196</v>
      </c>
      <c r="I1521" s="105">
        <v>3191000</v>
      </c>
      <c r="J1521" s="75">
        <v>3190999.9999999995</v>
      </c>
      <c r="K1521" s="76">
        <v>43</v>
      </c>
      <c r="L1521" s="76" t="s">
        <v>2716</v>
      </c>
    </row>
    <row r="1522" spans="1:12" ht="75" customHeight="1" x14ac:dyDescent="0.3">
      <c r="A1522" s="70">
        <f t="shared" si="23"/>
        <v>1515</v>
      </c>
      <c r="B1522" s="87" t="s">
        <v>432</v>
      </c>
      <c r="C1522" s="83" t="s">
        <v>2551</v>
      </c>
      <c r="D1522" s="72" t="s">
        <v>1930</v>
      </c>
      <c r="E1522" s="19" t="s">
        <v>2178</v>
      </c>
      <c r="F1522" s="19" t="s">
        <v>2341</v>
      </c>
      <c r="G1522" s="19" t="s">
        <v>2340</v>
      </c>
      <c r="H1522" s="72" t="s">
        <v>2192</v>
      </c>
      <c r="I1522" s="105">
        <v>3192000</v>
      </c>
      <c r="J1522" s="75">
        <v>3191999.9999999995</v>
      </c>
      <c r="K1522" s="76">
        <v>44</v>
      </c>
      <c r="L1522" s="76" t="s">
        <v>2716</v>
      </c>
    </row>
    <row r="1523" spans="1:12" ht="75" customHeight="1" x14ac:dyDescent="0.3">
      <c r="A1523" s="70">
        <f t="shared" si="23"/>
        <v>1516</v>
      </c>
      <c r="B1523" s="87" t="s">
        <v>432</v>
      </c>
      <c r="C1523" s="83" t="s">
        <v>2551</v>
      </c>
      <c r="D1523" s="72" t="s">
        <v>1930</v>
      </c>
      <c r="E1523" s="19" t="s">
        <v>2178</v>
      </c>
      <c r="F1523" s="19" t="s">
        <v>2343</v>
      </c>
      <c r="G1523" s="19" t="s">
        <v>2344</v>
      </c>
      <c r="H1523" s="72" t="s">
        <v>2378</v>
      </c>
      <c r="I1523" s="105">
        <v>3260000</v>
      </c>
      <c r="J1523" s="75">
        <v>3259999.9999999995</v>
      </c>
      <c r="K1523" s="76">
        <v>45</v>
      </c>
      <c r="L1523" s="76" t="s">
        <v>2716</v>
      </c>
    </row>
    <row r="1524" spans="1:12" ht="75" customHeight="1" x14ac:dyDescent="0.3">
      <c r="A1524" s="70">
        <f t="shared" si="23"/>
        <v>1517</v>
      </c>
      <c r="B1524" s="87" t="s">
        <v>432</v>
      </c>
      <c r="C1524" s="83" t="s">
        <v>2551</v>
      </c>
      <c r="D1524" s="72" t="s">
        <v>1930</v>
      </c>
      <c r="E1524" s="19" t="s">
        <v>2178</v>
      </c>
      <c r="F1524" s="19" t="s">
        <v>2343</v>
      </c>
      <c r="G1524" s="19" t="s">
        <v>2344</v>
      </c>
      <c r="H1524" s="72" t="s">
        <v>2405</v>
      </c>
      <c r="I1524" s="105">
        <v>3262000</v>
      </c>
      <c r="J1524" s="75">
        <v>3261999.9999999995</v>
      </c>
      <c r="K1524" s="76">
        <v>46</v>
      </c>
      <c r="L1524" s="76" t="s">
        <v>2716</v>
      </c>
    </row>
    <row r="1525" spans="1:12" ht="75" customHeight="1" x14ac:dyDescent="0.3">
      <c r="A1525" s="70">
        <f t="shared" si="23"/>
        <v>1518</v>
      </c>
      <c r="B1525" s="87" t="s">
        <v>432</v>
      </c>
      <c r="C1525" s="83" t="s">
        <v>2551</v>
      </c>
      <c r="D1525" s="72" t="s">
        <v>1930</v>
      </c>
      <c r="E1525" s="19" t="s">
        <v>2178</v>
      </c>
      <c r="F1525" s="19" t="s">
        <v>2343</v>
      </c>
      <c r="G1525" s="19" t="s">
        <v>2344</v>
      </c>
      <c r="H1525" s="72" t="s">
        <v>2225</v>
      </c>
      <c r="I1525" s="105">
        <v>3263000</v>
      </c>
      <c r="J1525" s="75">
        <v>3263000</v>
      </c>
      <c r="K1525" s="76">
        <v>47</v>
      </c>
      <c r="L1525" s="76" t="s">
        <v>2716</v>
      </c>
    </row>
    <row r="1526" spans="1:12" ht="75" customHeight="1" x14ac:dyDescent="0.3">
      <c r="A1526" s="70">
        <f t="shared" si="23"/>
        <v>1519</v>
      </c>
      <c r="B1526" s="87" t="s">
        <v>432</v>
      </c>
      <c r="C1526" s="83" t="s">
        <v>2551</v>
      </c>
      <c r="D1526" s="72" t="s">
        <v>1930</v>
      </c>
      <c r="E1526" s="19" t="s">
        <v>2178</v>
      </c>
      <c r="F1526" s="19" t="s">
        <v>2343</v>
      </c>
      <c r="G1526" s="19" t="s">
        <v>2344</v>
      </c>
      <c r="H1526" s="72" t="s">
        <v>2195</v>
      </c>
      <c r="I1526" s="105">
        <v>3263000</v>
      </c>
      <c r="J1526" s="75">
        <v>3263000</v>
      </c>
      <c r="K1526" s="76">
        <v>48</v>
      </c>
      <c r="L1526" s="76" t="s">
        <v>2716</v>
      </c>
    </row>
    <row r="1527" spans="1:12" ht="75" customHeight="1" x14ac:dyDescent="0.3">
      <c r="A1527" s="70">
        <f t="shared" si="23"/>
        <v>1520</v>
      </c>
      <c r="B1527" s="87" t="s">
        <v>432</v>
      </c>
      <c r="C1527" s="83" t="s">
        <v>2551</v>
      </c>
      <c r="D1527" s="72" t="s">
        <v>1930</v>
      </c>
      <c r="E1527" s="19" t="s">
        <v>2178</v>
      </c>
      <c r="F1527" s="19" t="s">
        <v>2343</v>
      </c>
      <c r="G1527" s="19" t="s">
        <v>2344</v>
      </c>
      <c r="H1527" s="72" t="s">
        <v>2236</v>
      </c>
      <c r="I1527" s="105">
        <v>3264000</v>
      </c>
      <c r="J1527" s="75">
        <v>3263999.9999999995</v>
      </c>
      <c r="K1527" s="76">
        <v>49</v>
      </c>
      <c r="L1527" s="76" t="s">
        <v>2716</v>
      </c>
    </row>
    <row r="1528" spans="1:12" ht="75" customHeight="1" x14ac:dyDescent="0.3">
      <c r="A1528" s="70">
        <f t="shared" si="23"/>
        <v>1521</v>
      </c>
      <c r="B1528" s="87" t="s">
        <v>432</v>
      </c>
      <c r="C1528" s="83" t="s">
        <v>2551</v>
      </c>
      <c r="D1528" s="72" t="s">
        <v>1930</v>
      </c>
      <c r="E1528" s="19" t="s">
        <v>2178</v>
      </c>
      <c r="F1528" s="19" t="s">
        <v>2343</v>
      </c>
      <c r="G1528" s="19" t="s">
        <v>2344</v>
      </c>
      <c r="H1528" s="72" t="s">
        <v>2196</v>
      </c>
      <c r="I1528" s="105">
        <v>3265000</v>
      </c>
      <c r="J1528" s="75">
        <v>3265000</v>
      </c>
      <c r="K1528" s="76">
        <v>50</v>
      </c>
      <c r="L1528" s="76" t="s">
        <v>2716</v>
      </c>
    </row>
    <row r="1529" spans="1:12" ht="75" customHeight="1" x14ac:dyDescent="0.3">
      <c r="A1529" s="70">
        <f t="shared" si="23"/>
        <v>1522</v>
      </c>
      <c r="B1529" s="87" t="s">
        <v>432</v>
      </c>
      <c r="C1529" s="83" t="s">
        <v>2551</v>
      </c>
      <c r="D1529" s="72" t="s">
        <v>1930</v>
      </c>
      <c r="E1529" s="19" t="s">
        <v>2178</v>
      </c>
      <c r="F1529" s="19" t="s">
        <v>2343</v>
      </c>
      <c r="G1529" s="19" t="s">
        <v>2344</v>
      </c>
      <c r="H1529" s="72" t="s">
        <v>2169</v>
      </c>
      <c r="I1529" s="105">
        <v>3266000</v>
      </c>
      <c r="J1529" s="75">
        <v>3265999.9999999995</v>
      </c>
      <c r="K1529" s="76">
        <v>51</v>
      </c>
      <c r="L1529" s="76" t="s">
        <v>2716</v>
      </c>
    </row>
    <row r="1530" spans="1:12" ht="75" customHeight="1" x14ac:dyDescent="0.3">
      <c r="A1530" s="70">
        <f t="shared" si="23"/>
        <v>1523</v>
      </c>
      <c r="B1530" s="87" t="s">
        <v>432</v>
      </c>
      <c r="C1530" s="83" t="s">
        <v>2551</v>
      </c>
      <c r="D1530" s="72" t="s">
        <v>1930</v>
      </c>
      <c r="E1530" s="19" t="s">
        <v>2178</v>
      </c>
      <c r="F1530" s="19" t="s">
        <v>2343</v>
      </c>
      <c r="G1530" s="19" t="s">
        <v>2344</v>
      </c>
      <c r="H1530" s="72" t="s">
        <v>2192</v>
      </c>
      <c r="I1530" s="105">
        <v>3267000</v>
      </c>
      <c r="J1530" s="75">
        <v>3266999.9999999995</v>
      </c>
      <c r="K1530" s="76">
        <v>52</v>
      </c>
      <c r="L1530" s="76" t="s">
        <v>2716</v>
      </c>
    </row>
    <row r="1531" spans="1:12" ht="75" customHeight="1" x14ac:dyDescent="0.3">
      <c r="A1531" s="70">
        <f t="shared" si="23"/>
        <v>1524</v>
      </c>
      <c r="B1531" s="87" t="s">
        <v>432</v>
      </c>
      <c r="C1531" s="83" t="s">
        <v>2551</v>
      </c>
      <c r="D1531" s="72" t="s">
        <v>1930</v>
      </c>
      <c r="E1531" s="19" t="s">
        <v>2178</v>
      </c>
      <c r="F1531" s="19" t="s">
        <v>2343</v>
      </c>
      <c r="G1531" s="19" t="s">
        <v>2344</v>
      </c>
      <c r="H1531" s="72" t="s">
        <v>2342</v>
      </c>
      <c r="I1531" s="105">
        <v>3267500</v>
      </c>
      <c r="J1531" s="75">
        <v>3267499.9999999995</v>
      </c>
      <c r="K1531" s="76">
        <v>53</v>
      </c>
      <c r="L1531" s="76" t="s">
        <v>2716</v>
      </c>
    </row>
    <row r="1532" spans="1:12" ht="75" customHeight="1" x14ac:dyDescent="0.3">
      <c r="A1532" s="70">
        <f t="shared" si="23"/>
        <v>1525</v>
      </c>
      <c r="B1532" s="87" t="s">
        <v>432</v>
      </c>
      <c r="C1532" s="83" t="s">
        <v>2551</v>
      </c>
      <c r="D1532" s="72" t="s">
        <v>1930</v>
      </c>
      <c r="E1532" s="19" t="s">
        <v>2178</v>
      </c>
      <c r="F1532" s="19" t="s">
        <v>2341</v>
      </c>
      <c r="G1532" s="19" t="s">
        <v>2340</v>
      </c>
      <c r="H1532" s="72" t="s">
        <v>2216</v>
      </c>
      <c r="I1532" s="105">
        <v>3350000</v>
      </c>
      <c r="J1532" s="75">
        <v>3350000</v>
      </c>
      <c r="K1532" s="76">
        <v>54</v>
      </c>
      <c r="L1532" s="76" t="s">
        <v>2716</v>
      </c>
    </row>
    <row r="1533" spans="1:12" ht="75" customHeight="1" x14ac:dyDescent="0.3">
      <c r="A1533" s="70">
        <f t="shared" si="23"/>
        <v>1526</v>
      </c>
      <c r="B1533" s="87" t="s">
        <v>432</v>
      </c>
      <c r="C1533" s="83" t="s">
        <v>2551</v>
      </c>
      <c r="D1533" s="72" t="s">
        <v>1930</v>
      </c>
      <c r="E1533" s="19" t="s">
        <v>2178</v>
      </c>
      <c r="F1533" s="19" t="s">
        <v>2343</v>
      </c>
      <c r="G1533" s="19" t="s">
        <v>2344</v>
      </c>
      <c r="H1533" s="72" t="s">
        <v>2216</v>
      </c>
      <c r="I1533" s="105">
        <v>3350000</v>
      </c>
      <c r="J1533" s="75">
        <v>3350000</v>
      </c>
      <c r="K1533" s="76">
        <v>55</v>
      </c>
      <c r="L1533" s="76" t="s">
        <v>2716</v>
      </c>
    </row>
    <row r="1534" spans="1:12" ht="75" customHeight="1" x14ac:dyDescent="0.3">
      <c r="A1534" s="70">
        <f t="shared" si="23"/>
        <v>1527</v>
      </c>
      <c r="B1534" s="87" t="s">
        <v>433</v>
      </c>
      <c r="C1534" s="83" t="s">
        <v>2559</v>
      </c>
      <c r="D1534" s="72" t="s">
        <v>1930</v>
      </c>
      <c r="E1534" s="19" t="s">
        <v>2158</v>
      </c>
      <c r="F1534" s="19" t="s">
        <v>2390</v>
      </c>
      <c r="G1534" s="19" t="s">
        <v>2390</v>
      </c>
      <c r="H1534" s="72" t="s">
        <v>2225</v>
      </c>
      <c r="I1534" s="105">
        <v>984294.5</v>
      </c>
      <c r="J1534" s="75">
        <v>1036224.3417588929</v>
      </c>
      <c r="K1534" s="76">
        <v>1</v>
      </c>
      <c r="L1534" s="76" t="s">
        <v>2716</v>
      </c>
    </row>
    <row r="1535" spans="1:12" ht="75" customHeight="1" x14ac:dyDescent="0.3">
      <c r="A1535" s="70">
        <f t="shared" si="23"/>
        <v>1528</v>
      </c>
      <c r="B1535" s="87" t="s">
        <v>433</v>
      </c>
      <c r="C1535" s="83" t="s">
        <v>2559</v>
      </c>
      <c r="D1535" s="72" t="s">
        <v>1924</v>
      </c>
      <c r="E1535" s="19" t="s">
        <v>2158</v>
      </c>
      <c r="F1535" s="72" t="s">
        <v>2390</v>
      </c>
      <c r="G1535" s="19" t="s">
        <v>2390</v>
      </c>
      <c r="H1535" s="72" t="s">
        <v>2342</v>
      </c>
      <c r="I1535" s="105">
        <v>992000</v>
      </c>
      <c r="J1535" s="75">
        <v>1044336.371913916</v>
      </c>
      <c r="K1535" s="76">
        <v>2</v>
      </c>
      <c r="L1535" s="76" t="s">
        <v>2716</v>
      </c>
    </row>
    <row r="1536" spans="1:12" ht="75" customHeight="1" x14ac:dyDescent="0.3">
      <c r="A1536" s="70">
        <f t="shared" si="23"/>
        <v>1529</v>
      </c>
      <c r="B1536" s="87" t="s">
        <v>433</v>
      </c>
      <c r="C1536" s="83" t="s">
        <v>2559</v>
      </c>
      <c r="D1536" s="72" t="s">
        <v>1933</v>
      </c>
      <c r="E1536" s="19" t="s">
        <v>2158</v>
      </c>
      <c r="F1536" s="72" t="s">
        <v>2390</v>
      </c>
      <c r="G1536" s="19" t="s">
        <v>2390</v>
      </c>
      <c r="H1536" s="72" t="s">
        <v>2195</v>
      </c>
      <c r="I1536" s="105">
        <v>1034887</v>
      </c>
      <c r="J1536" s="75">
        <v>1089486.0231057224</v>
      </c>
      <c r="K1536" s="76">
        <v>3</v>
      </c>
      <c r="L1536" s="76" t="s">
        <v>2716</v>
      </c>
    </row>
    <row r="1537" spans="1:12" ht="75" customHeight="1" x14ac:dyDescent="0.3">
      <c r="A1537" s="70">
        <f t="shared" si="23"/>
        <v>1530</v>
      </c>
      <c r="B1537" s="87" t="s">
        <v>433</v>
      </c>
      <c r="C1537" s="83" t="s">
        <v>2559</v>
      </c>
      <c r="D1537" s="72" t="s">
        <v>2126</v>
      </c>
      <c r="E1537" s="19" t="s">
        <v>2127</v>
      </c>
      <c r="F1537" s="19" t="s">
        <v>2560</v>
      </c>
      <c r="G1537" s="85" t="s">
        <v>2561</v>
      </c>
      <c r="H1537" s="19" t="s">
        <v>2377</v>
      </c>
      <c r="I1537" s="46">
        <v>1081828</v>
      </c>
      <c r="J1537" s="75">
        <v>1081828</v>
      </c>
      <c r="K1537" s="76">
        <v>4</v>
      </c>
      <c r="L1537" s="76" t="s">
        <v>2716</v>
      </c>
    </row>
    <row r="1538" spans="1:12" ht="75" customHeight="1" x14ac:dyDescent="0.3">
      <c r="A1538" s="70">
        <f t="shared" si="23"/>
        <v>1531</v>
      </c>
      <c r="B1538" s="87" t="s">
        <v>433</v>
      </c>
      <c r="C1538" s="83" t="s">
        <v>2559</v>
      </c>
      <c r="D1538" s="72" t="s">
        <v>2126</v>
      </c>
      <c r="E1538" s="19" t="s">
        <v>2127</v>
      </c>
      <c r="F1538" s="19" t="s">
        <v>2560</v>
      </c>
      <c r="G1538" s="85" t="s">
        <v>2561</v>
      </c>
      <c r="H1538" s="19" t="s">
        <v>2379</v>
      </c>
      <c r="I1538" s="46">
        <v>1169245.825</v>
      </c>
      <c r="J1538" s="75">
        <v>1169245.825</v>
      </c>
      <c r="K1538" s="76">
        <v>5</v>
      </c>
      <c r="L1538" s="76" t="s">
        <v>2716</v>
      </c>
    </row>
    <row r="1539" spans="1:12" ht="75" customHeight="1" x14ac:dyDescent="0.3">
      <c r="A1539" s="70">
        <f t="shared" si="23"/>
        <v>1532</v>
      </c>
      <c r="B1539" s="87" t="s">
        <v>433</v>
      </c>
      <c r="C1539" s="83" t="s">
        <v>2559</v>
      </c>
      <c r="D1539" s="72" t="s">
        <v>2126</v>
      </c>
      <c r="E1539" s="19" t="s">
        <v>2127</v>
      </c>
      <c r="F1539" s="19" t="s">
        <v>2560</v>
      </c>
      <c r="G1539" s="85" t="s">
        <v>2561</v>
      </c>
      <c r="H1539" s="19" t="s">
        <v>2563</v>
      </c>
      <c r="I1539" s="46">
        <v>1209390.5999999999</v>
      </c>
      <c r="J1539" s="75">
        <v>1209390.5999999996</v>
      </c>
      <c r="K1539" s="76">
        <v>6</v>
      </c>
      <c r="L1539" s="76" t="s">
        <v>2716</v>
      </c>
    </row>
    <row r="1540" spans="1:12" ht="75" customHeight="1" x14ac:dyDescent="0.3">
      <c r="A1540" s="70">
        <f t="shared" si="23"/>
        <v>1533</v>
      </c>
      <c r="B1540" s="87" t="s">
        <v>433</v>
      </c>
      <c r="C1540" s="72" t="s">
        <v>2559</v>
      </c>
      <c r="D1540" s="82" t="s">
        <v>1484</v>
      </c>
      <c r="E1540" s="19" t="s">
        <v>1616</v>
      </c>
      <c r="F1540" s="19" t="s">
        <v>2562</v>
      </c>
      <c r="G1540" s="85" t="s">
        <v>78</v>
      </c>
      <c r="H1540" s="72" t="s">
        <v>2549</v>
      </c>
      <c r="I1540" s="105">
        <v>1255713.75</v>
      </c>
      <c r="J1540" s="75">
        <v>1302769.5766585243</v>
      </c>
      <c r="K1540" s="76">
        <v>7</v>
      </c>
      <c r="L1540" s="76" t="s">
        <v>2716</v>
      </c>
    </row>
    <row r="1541" spans="1:12" ht="75" customHeight="1" x14ac:dyDescent="0.3">
      <c r="A1541" s="70">
        <f t="shared" si="23"/>
        <v>1534</v>
      </c>
      <c r="B1541" s="87" t="s">
        <v>433</v>
      </c>
      <c r="C1541" s="83" t="s">
        <v>2559</v>
      </c>
      <c r="D1541" s="72" t="s">
        <v>1930</v>
      </c>
      <c r="E1541" s="19" t="s">
        <v>2258</v>
      </c>
      <c r="F1541" s="19" t="s">
        <v>2391</v>
      </c>
      <c r="G1541" s="19" t="s">
        <v>2391</v>
      </c>
      <c r="H1541" s="72" t="s">
        <v>2378</v>
      </c>
      <c r="I1541" s="105">
        <v>1258608</v>
      </c>
      <c r="J1541" s="75">
        <v>1325010.193933296</v>
      </c>
      <c r="K1541" s="76">
        <v>8</v>
      </c>
      <c r="L1541" s="76" t="s">
        <v>2716</v>
      </c>
    </row>
    <row r="1542" spans="1:12" ht="75" customHeight="1" x14ac:dyDescent="0.3">
      <c r="A1542" s="70">
        <f t="shared" si="23"/>
        <v>1535</v>
      </c>
      <c r="B1542" s="87" t="s">
        <v>433</v>
      </c>
      <c r="C1542" s="72" t="s">
        <v>2559</v>
      </c>
      <c r="D1542" s="72" t="s">
        <v>2217</v>
      </c>
      <c r="E1542" s="19" t="s">
        <v>2258</v>
      </c>
      <c r="F1542" s="19" t="s">
        <v>2259</v>
      </c>
      <c r="G1542" s="85" t="s">
        <v>2393</v>
      </c>
      <c r="H1542" s="19" t="s">
        <v>2545</v>
      </c>
      <c r="I1542" s="81">
        <v>1294440</v>
      </c>
      <c r="J1542" s="75">
        <v>1370320.7048165875</v>
      </c>
      <c r="K1542" s="76">
        <v>9</v>
      </c>
      <c r="L1542" s="76" t="s">
        <v>2716</v>
      </c>
    </row>
    <row r="1543" spans="1:12" ht="75" customHeight="1" x14ac:dyDescent="0.3">
      <c r="A1543" s="70">
        <f t="shared" si="23"/>
        <v>1536</v>
      </c>
      <c r="B1543" s="87" t="s">
        <v>433</v>
      </c>
      <c r="C1543" s="83" t="s">
        <v>2559</v>
      </c>
      <c r="D1543" s="72" t="s">
        <v>1933</v>
      </c>
      <c r="E1543" s="19" t="s">
        <v>2258</v>
      </c>
      <c r="F1543" s="72" t="s">
        <v>2391</v>
      </c>
      <c r="G1543" s="19" t="s">
        <v>2391</v>
      </c>
      <c r="H1543" s="72" t="s">
        <v>2225</v>
      </c>
      <c r="I1543" s="105">
        <v>1308000</v>
      </c>
      <c r="J1543" s="75">
        <v>1377008.0387735905</v>
      </c>
      <c r="K1543" s="76">
        <v>10</v>
      </c>
      <c r="L1543" s="76" t="s">
        <v>2716</v>
      </c>
    </row>
    <row r="1544" spans="1:12" ht="75" customHeight="1" x14ac:dyDescent="0.3">
      <c r="A1544" s="70">
        <f t="shared" si="23"/>
        <v>1537</v>
      </c>
      <c r="B1544" s="87" t="s">
        <v>433</v>
      </c>
      <c r="C1544" s="83" t="s">
        <v>2559</v>
      </c>
      <c r="D1544" s="72" t="s">
        <v>2142</v>
      </c>
      <c r="E1544" s="19" t="s">
        <v>2143</v>
      </c>
      <c r="F1544" s="19" t="s">
        <v>2439</v>
      </c>
      <c r="G1544" s="85" t="s">
        <v>2440</v>
      </c>
      <c r="H1544" s="72" t="s">
        <v>2166</v>
      </c>
      <c r="I1544" s="46">
        <v>1342180.4100000001</v>
      </c>
      <c r="J1544" s="75">
        <v>1380092.9431285486</v>
      </c>
      <c r="K1544" s="76">
        <v>11</v>
      </c>
      <c r="L1544" s="76" t="s">
        <v>2716</v>
      </c>
    </row>
    <row r="1545" spans="1:12" ht="75" customHeight="1" x14ac:dyDescent="0.3">
      <c r="A1545" s="70">
        <f t="shared" ref="A1545:A1608" si="24">ROW(A1538)</f>
        <v>1538</v>
      </c>
      <c r="B1545" s="87" t="s">
        <v>433</v>
      </c>
      <c r="C1545" s="83" t="s">
        <v>2559</v>
      </c>
      <c r="D1545" s="72" t="s">
        <v>2142</v>
      </c>
      <c r="E1545" s="19" t="s">
        <v>2143</v>
      </c>
      <c r="F1545" s="19" t="s">
        <v>2394</v>
      </c>
      <c r="G1545" s="85" t="s">
        <v>2395</v>
      </c>
      <c r="H1545" s="72" t="s">
        <v>2166</v>
      </c>
      <c r="I1545" s="46">
        <v>1386082.1099999999</v>
      </c>
      <c r="J1545" s="75">
        <v>1424906.8218236316</v>
      </c>
      <c r="K1545" s="76">
        <v>12</v>
      </c>
      <c r="L1545" s="76" t="s">
        <v>2716</v>
      </c>
    </row>
    <row r="1546" spans="1:12" ht="75" customHeight="1" x14ac:dyDescent="0.3">
      <c r="A1546" s="70">
        <f t="shared" si="24"/>
        <v>1539</v>
      </c>
      <c r="B1546" s="87" t="s">
        <v>433</v>
      </c>
      <c r="C1546" s="83" t="s">
        <v>2559</v>
      </c>
      <c r="D1546" s="72" t="s">
        <v>2142</v>
      </c>
      <c r="E1546" s="19" t="s">
        <v>2143</v>
      </c>
      <c r="F1546" s="19" t="s">
        <v>2443</v>
      </c>
      <c r="G1546" s="85" t="s">
        <v>2444</v>
      </c>
      <c r="H1546" s="72" t="s">
        <v>2166</v>
      </c>
      <c r="I1546" s="46">
        <v>1402737.06</v>
      </c>
      <c r="J1546" s="75">
        <v>1443156.5788773878</v>
      </c>
      <c r="K1546" s="76">
        <v>13</v>
      </c>
      <c r="L1546" s="76" t="s">
        <v>2716</v>
      </c>
    </row>
    <row r="1547" spans="1:12" ht="75" customHeight="1" x14ac:dyDescent="0.3">
      <c r="A1547" s="70">
        <f t="shared" si="24"/>
        <v>1540</v>
      </c>
      <c r="B1547" s="87" t="s">
        <v>433</v>
      </c>
      <c r="C1547" s="83" t="s">
        <v>2559</v>
      </c>
      <c r="D1547" s="72" t="s">
        <v>1933</v>
      </c>
      <c r="E1547" s="19" t="s">
        <v>2258</v>
      </c>
      <c r="F1547" s="72" t="s">
        <v>2391</v>
      </c>
      <c r="G1547" s="19" t="s">
        <v>2391</v>
      </c>
      <c r="H1547" s="72" t="s">
        <v>2236</v>
      </c>
      <c r="I1547" s="105">
        <v>1416000</v>
      </c>
      <c r="J1547" s="75">
        <v>1490705.9502319605</v>
      </c>
      <c r="K1547" s="76">
        <v>14</v>
      </c>
      <c r="L1547" s="76" t="s">
        <v>2716</v>
      </c>
    </row>
    <row r="1548" spans="1:12" ht="75" customHeight="1" x14ac:dyDescent="0.3">
      <c r="A1548" s="70">
        <f t="shared" si="24"/>
        <v>1541</v>
      </c>
      <c r="B1548" s="87" t="s">
        <v>433</v>
      </c>
      <c r="C1548" s="83" t="s">
        <v>2559</v>
      </c>
      <c r="D1548" s="72" t="s">
        <v>1930</v>
      </c>
      <c r="E1548" s="19" t="s">
        <v>2178</v>
      </c>
      <c r="F1548" s="19" t="s">
        <v>2445</v>
      </c>
      <c r="G1548" s="19" t="s">
        <v>2277</v>
      </c>
      <c r="H1548" s="72" t="s">
        <v>2378</v>
      </c>
      <c r="I1548" s="105">
        <v>1450000</v>
      </c>
      <c r="J1548" s="75">
        <v>1450000</v>
      </c>
      <c r="K1548" s="76">
        <v>15</v>
      </c>
      <c r="L1548" s="76" t="s">
        <v>2716</v>
      </c>
    </row>
    <row r="1549" spans="1:12" ht="75" customHeight="1" x14ac:dyDescent="0.3">
      <c r="A1549" s="70">
        <f t="shared" si="24"/>
        <v>1542</v>
      </c>
      <c r="B1549" s="87" t="s">
        <v>433</v>
      </c>
      <c r="C1549" s="83" t="s">
        <v>2559</v>
      </c>
      <c r="D1549" s="72" t="s">
        <v>1930</v>
      </c>
      <c r="E1549" s="19" t="s">
        <v>2178</v>
      </c>
      <c r="F1549" s="19" t="s">
        <v>2302</v>
      </c>
      <c r="G1549" s="19" t="s">
        <v>2303</v>
      </c>
      <c r="H1549" s="72" t="s">
        <v>2342</v>
      </c>
      <c r="I1549" s="105">
        <v>1450000</v>
      </c>
      <c r="J1549" s="75">
        <v>1450000</v>
      </c>
      <c r="K1549" s="76">
        <v>16</v>
      </c>
      <c r="L1549" s="76" t="s">
        <v>2716</v>
      </c>
    </row>
    <row r="1550" spans="1:12" ht="75" customHeight="1" x14ac:dyDescent="0.3">
      <c r="A1550" s="70">
        <f t="shared" si="24"/>
        <v>1543</v>
      </c>
      <c r="B1550" s="87" t="s">
        <v>433</v>
      </c>
      <c r="C1550" s="83" t="s">
        <v>2559</v>
      </c>
      <c r="D1550" s="72" t="s">
        <v>2142</v>
      </c>
      <c r="E1550" s="19" t="s">
        <v>2143</v>
      </c>
      <c r="F1550" s="19" t="s">
        <v>2396</v>
      </c>
      <c r="G1550" s="85" t="s">
        <v>2397</v>
      </c>
      <c r="H1550" s="72" t="s">
        <v>2166</v>
      </c>
      <c r="I1550" s="46">
        <v>1461113.77</v>
      </c>
      <c r="J1550" s="75">
        <v>1502731.4724581051</v>
      </c>
      <c r="K1550" s="76">
        <v>17</v>
      </c>
      <c r="L1550" s="76" t="s">
        <v>2716</v>
      </c>
    </row>
    <row r="1551" spans="1:12" ht="75" customHeight="1" x14ac:dyDescent="0.3">
      <c r="A1551" s="70">
        <f t="shared" si="24"/>
        <v>1544</v>
      </c>
      <c r="B1551" s="87" t="s">
        <v>433</v>
      </c>
      <c r="C1551" s="83" t="s">
        <v>2559</v>
      </c>
      <c r="D1551" s="72" t="s">
        <v>1930</v>
      </c>
      <c r="E1551" s="19" t="s">
        <v>2178</v>
      </c>
      <c r="F1551" s="19" t="s">
        <v>2306</v>
      </c>
      <c r="G1551" s="19" t="s">
        <v>2307</v>
      </c>
      <c r="H1551" s="72" t="s">
        <v>2457</v>
      </c>
      <c r="I1551" s="105">
        <v>1473000</v>
      </c>
      <c r="J1551" s="75">
        <v>1473000</v>
      </c>
      <c r="K1551" s="76">
        <v>18</v>
      </c>
      <c r="L1551" s="76" t="s">
        <v>2716</v>
      </c>
    </row>
    <row r="1552" spans="1:12" ht="75" customHeight="1" x14ac:dyDescent="0.3">
      <c r="A1552" s="70">
        <f t="shared" si="24"/>
        <v>1545</v>
      </c>
      <c r="B1552" s="87" t="s">
        <v>433</v>
      </c>
      <c r="C1552" s="83" t="s">
        <v>2559</v>
      </c>
      <c r="D1552" s="72" t="s">
        <v>2142</v>
      </c>
      <c r="E1552" s="19" t="s">
        <v>2143</v>
      </c>
      <c r="F1552" s="19" t="s">
        <v>2398</v>
      </c>
      <c r="G1552" s="85" t="s">
        <v>2399</v>
      </c>
      <c r="H1552" s="72" t="s">
        <v>2166</v>
      </c>
      <c r="I1552" s="46">
        <v>1490090.84</v>
      </c>
      <c r="J1552" s="75">
        <v>1533027.4362829858</v>
      </c>
      <c r="K1552" s="76">
        <v>19</v>
      </c>
      <c r="L1552" s="76" t="s">
        <v>2716</v>
      </c>
    </row>
    <row r="1553" spans="1:12" ht="75" customHeight="1" x14ac:dyDescent="0.3">
      <c r="A1553" s="70">
        <f t="shared" si="24"/>
        <v>1546</v>
      </c>
      <c r="B1553" s="87" t="s">
        <v>433</v>
      </c>
      <c r="C1553" s="83" t="s">
        <v>2559</v>
      </c>
      <c r="D1553" s="72" t="s">
        <v>1930</v>
      </c>
      <c r="E1553" s="19" t="s">
        <v>2178</v>
      </c>
      <c r="F1553" s="19" t="s">
        <v>2403</v>
      </c>
      <c r="G1553" s="19" t="s">
        <v>2404</v>
      </c>
      <c r="H1553" s="72" t="s">
        <v>2196</v>
      </c>
      <c r="I1553" s="105">
        <v>1503000</v>
      </c>
      <c r="J1553" s="75">
        <v>1502999.9999999998</v>
      </c>
      <c r="K1553" s="76">
        <v>20</v>
      </c>
      <c r="L1553" s="76" t="s">
        <v>2716</v>
      </c>
    </row>
    <row r="1554" spans="1:12" ht="75" customHeight="1" x14ac:dyDescent="0.3">
      <c r="A1554" s="70">
        <f t="shared" si="24"/>
        <v>1547</v>
      </c>
      <c r="B1554" s="87" t="s">
        <v>433</v>
      </c>
      <c r="C1554" s="83" t="s">
        <v>2559</v>
      </c>
      <c r="D1554" s="72" t="s">
        <v>1930</v>
      </c>
      <c r="E1554" s="19" t="s">
        <v>2178</v>
      </c>
      <c r="F1554" s="19" t="s">
        <v>2282</v>
      </c>
      <c r="G1554" s="19" t="s">
        <v>2283</v>
      </c>
      <c r="H1554" s="72" t="s">
        <v>2196</v>
      </c>
      <c r="I1554" s="105">
        <v>1506000</v>
      </c>
      <c r="J1554" s="75">
        <v>1506000</v>
      </c>
      <c r="K1554" s="76">
        <v>21</v>
      </c>
      <c r="L1554" s="76" t="s">
        <v>2716</v>
      </c>
    </row>
    <row r="1555" spans="1:12" ht="75" customHeight="1" x14ac:dyDescent="0.3">
      <c r="A1555" s="70">
        <f t="shared" si="24"/>
        <v>1548</v>
      </c>
      <c r="B1555" s="87" t="s">
        <v>433</v>
      </c>
      <c r="C1555" s="83" t="s">
        <v>2559</v>
      </c>
      <c r="D1555" s="72" t="s">
        <v>1930</v>
      </c>
      <c r="E1555" s="19" t="s">
        <v>2178</v>
      </c>
      <c r="F1555" s="19" t="s">
        <v>2403</v>
      </c>
      <c r="G1555" s="19" t="s">
        <v>2404</v>
      </c>
      <c r="H1555" s="72" t="s">
        <v>2378</v>
      </c>
      <c r="I1555" s="105">
        <v>1511000</v>
      </c>
      <c r="J1555" s="75">
        <v>1510999.9999999998</v>
      </c>
      <c r="K1555" s="76">
        <v>22</v>
      </c>
      <c r="L1555" s="76" t="s">
        <v>2716</v>
      </c>
    </row>
    <row r="1556" spans="1:12" ht="75" customHeight="1" x14ac:dyDescent="0.3">
      <c r="A1556" s="70">
        <f t="shared" si="24"/>
        <v>1549</v>
      </c>
      <c r="B1556" s="87" t="s">
        <v>433</v>
      </c>
      <c r="C1556" s="83" t="s">
        <v>2559</v>
      </c>
      <c r="D1556" s="72" t="s">
        <v>1930</v>
      </c>
      <c r="E1556" s="19" t="s">
        <v>2178</v>
      </c>
      <c r="F1556" s="19" t="s">
        <v>2403</v>
      </c>
      <c r="G1556" s="19" t="s">
        <v>2404</v>
      </c>
      <c r="H1556" s="72" t="s">
        <v>2405</v>
      </c>
      <c r="I1556" s="105">
        <v>1511500</v>
      </c>
      <c r="J1556" s="75">
        <v>1511500</v>
      </c>
      <c r="K1556" s="76">
        <v>23</v>
      </c>
      <c r="L1556" s="76" t="s">
        <v>2716</v>
      </c>
    </row>
    <row r="1557" spans="1:12" ht="75" customHeight="1" x14ac:dyDescent="0.3">
      <c r="A1557" s="70">
        <f t="shared" si="24"/>
        <v>1550</v>
      </c>
      <c r="B1557" s="87" t="s">
        <v>433</v>
      </c>
      <c r="C1557" s="83" t="s">
        <v>2559</v>
      </c>
      <c r="D1557" s="72" t="s">
        <v>1930</v>
      </c>
      <c r="E1557" s="19" t="s">
        <v>2178</v>
      </c>
      <c r="F1557" s="19" t="s">
        <v>2403</v>
      </c>
      <c r="G1557" s="19" t="s">
        <v>2404</v>
      </c>
      <c r="H1557" s="72" t="s">
        <v>2236</v>
      </c>
      <c r="I1557" s="105">
        <v>1512000</v>
      </c>
      <c r="J1557" s="75">
        <v>1511999.9999999998</v>
      </c>
      <c r="K1557" s="76">
        <v>24</v>
      </c>
      <c r="L1557" s="76" t="s">
        <v>2716</v>
      </c>
    </row>
    <row r="1558" spans="1:12" ht="75" customHeight="1" x14ac:dyDescent="0.3">
      <c r="A1558" s="70">
        <f t="shared" si="24"/>
        <v>1551</v>
      </c>
      <c r="B1558" s="87" t="s">
        <v>433</v>
      </c>
      <c r="C1558" s="83" t="s">
        <v>2559</v>
      </c>
      <c r="D1558" s="72" t="s">
        <v>1930</v>
      </c>
      <c r="E1558" s="19" t="s">
        <v>2178</v>
      </c>
      <c r="F1558" s="19" t="s">
        <v>2403</v>
      </c>
      <c r="G1558" s="19" t="s">
        <v>2404</v>
      </c>
      <c r="H1558" s="72" t="s">
        <v>2225</v>
      </c>
      <c r="I1558" s="105">
        <v>1512500</v>
      </c>
      <c r="J1558" s="75">
        <v>1512500</v>
      </c>
      <c r="K1558" s="76">
        <v>25</v>
      </c>
      <c r="L1558" s="76" t="s">
        <v>2716</v>
      </c>
    </row>
    <row r="1559" spans="1:12" ht="75" customHeight="1" x14ac:dyDescent="0.3">
      <c r="A1559" s="70">
        <f t="shared" si="24"/>
        <v>1552</v>
      </c>
      <c r="B1559" s="87" t="s">
        <v>433</v>
      </c>
      <c r="C1559" s="83" t="s">
        <v>2559</v>
      </c>
      <c r="D1559" s="72" t="s">
        <v>1930</v>
      </c>
      <c r="E1559" s="19" t="s">
        <v>2178</v>
      </c>
      <c r="F1559" s="19" t="s">
        <v>2403</v>
      </c>
      <c r="G1559" s="19" t="s">
        <v>2404</v>
      </c>
      <c r="H1559" s="72" t="s">
        <v>2342</v>
      </c>
      <c r="I1559" s="105">
        <v>1513200</v>
      </c>
      <c r="J1559" s="75">
        <v>1513199.9999999998</v>
      </c>
      <c r="K1559" s="76">
        <v>26</v>
      </c>
      <c r="L1559" s="76" t="s">
        <v>2716</v>
      </c>
    </row>
    <row r="1560" spans="1:12" ht="75" customHeight="1" x14ac:dyDescent="0.3">
      <c r="A1560" s="70">
        <f t="shared" si="24"/>
        <v>1553</v>
      </c>
      <c r="B1560" s="87" t="s">
        <v>433</v>
      </c>
      <c r="C1560" s="83" t="s">
        <v>2559</v>
      </c>
      <c r="D1560" s="72" t="s">
        <v>1627</v>
      </c>
      <c r="E1560" s="19" t="s">
        <v>1616</v>
      </c>
      <c r="F1560" s="19" t="s">
        <v>2257</v>
      </c>
      <c r="G1560" s="85" t="s">
        <v>2400</v>
      </c>
      <c r="H1560" s="72" t="s">
        <v>2176</v>
      </c>
      <c r="I1560" s="105">
        <v>1522283.75</v>
      </c>
      <c r="J1560" s="75">
        <v>1522283.7499999998</v>
      </c>
      <c r="K1560" s="76">
        <v>27</v>
      </c>
      <c r="L1560" s="76" t="s">
        <v>2716</v>
      </c>
    </row>
    <row r="1561" spans="1:12" ht="75" customHeight="1" x14ac:dyDescent="0.3">
      <c r="A1561" s="70">
        <f t="shared" si="24"/>
        <v>1554</v>
      </c>
      <c r="B1561" s="87" t="s">
        <v>433</v>
      </c>
      <c r="C1561" s="83" t="s">
        <v>2559</v>
      </c>
      <c r="D1561" s="72" t="s">
        <v>1930</v>
      </c>
      <c r="E1561" s="19" t="s">
        <v>2178</v>
      </c>
      <c r="F1561" s="19" t="s">
        <v>2304</v>
      </c>
      <c r="G1561" s="19" t="s">
        <v>2305</v>
      </c>
      <c r="H1561" s="72" t="s">
        <v>2225</v>
      </c>
      <c r="I1561" s="105">
        <v>1530000</v>
      </c>
      <c r="J1561" s="75">
        <v>1529999.9999999998</v>
      </c>
      <c r="K1561" s="76">
        <v>28</v>
      </c>
      <c r="L1561" s="76" t="s">
        <v>2716</v>
      </c>
    </row>
    <row r="1562" spans="1:12" ht="75" customHeight="1" x14ac:dyDescent="0.3">
      <c r="A1562" s="70">
        <f t="shared" si="24"/>
        <v>1555</v>
      </c>
      <c r="B1562" s="87" t="s">
        <v>433</v>
      </c>
      <c r="C1562" s="83" t="s">
        <v>2559</v>
      </c>
      <c r="D1562" s="72" t="s">
        <v>1930</v>
      </c>
      <c r="E1562" s="19" t="s">
        <v>2178</v>
      </c>
      <c r="F1562" s="19" t="s">
        <v>2403</v>
      </c>
      <c r="G1562" s="19" t="s">
        <v>2404</v>
      </c>
      <c r="H1562" s="72" t="s">
        <v>2216</v>
      </c>
      <c r="I1562" s="105">
        <v>1550000</v>
      </c>
      <c r="J1562" s="75">
        <v>1549999.9999999998</v>
      </c>
      <c r="K1562" s="76">
        <v>29</v>
      </c>
      <c r="L1562" s="76" t="s">
        <v>2716</v>
      </c>
    </row>
    <row r="1563" spans="1:12" ht="75" customHeight="1" x14ac:dyDescent="0.3">
      <c r="A1563" s="70">
        <f t="shared" si="24"/>
        <v>1556</v>
      </c>
      <c r="B1563" s="87" t="s">
        <v>433</v>
      </c>
      <c r="C1563" s="71" t="s">
        <v>2559</v>
      </c>
      <c r="D1563" s="72" t="s">
        <v>2146</v>
      </c>
      <c r="E1563" s="19" t="s">
        <v>1621</v>
      </c>
      <c r="F1563" s="19" t="s">
        <v>2547</v>
      </c>
      <c r="G1563" s="85" t="s">
        <v>2402</v>
      </c>
      <c r="H1563" s="87" t="s">
        <v>2149</v>
      </c>
      <c r="I1563" s="105">
        <v>1560885.8</v>
      </c>
      <c r="J1563" s="75">
        <v>1619229.7457778456</v>
      </c>
      <c r="K1563" s="76">
        <v>30</v>
      </c>
      <c r="L1563" s="76" t="s">
        <v>2716</v>
      </c>
    </row>
    <row r="1564" spans="1:12" ht="75" customHeight="1" x14ac:dyDescent="0.3">
      <c r="A1564" s="70">
        <f t="shared" si="24"/>
        <v>1557</v>
      </c>
      <c r="B1564" s="87" t="s">
        <v>433</v>
      </c>
      <c r="C1564" s="83" t="s">
        <v>2559</v>
      </c>
      <c r="D1564" s="72" t="s">
        <v>1930</v>
      </c>
      <c r="E1564" s="19" t="s">
        <v>2178</v>
      </c>
      <c r="F1564" s="19" t="s">
        <v>2446</v>
      </c>
      <c r="G1564" s="19" t="s">
        <v>2285</v>
      </c>
      <c r="H1564" s="72" t="s">
        <v>2196</v>
      </c>
      <c r="I1564" s="105">
        <v>1575000</v>
      </c>
      <c r="J1564" s="75">
        <v>1575000</v>
      </c>
      <c r="K1564" s="76">
        <v>31</v>
      </c>
      <c r="L1564" s="76" t="s">
        <v>2716</v>
      </c>
    </row>
    <row r="1565" spans="1:12" ht="75" customHeight="1" x14ac:dyDescent="0.3">
      <c r="A1565" s="70">
        <f t="shared" si="24"/>
        <v>1558</v>
      </c>
      <c r="B1565" s="87" t="s">
        <v>433</v>
      </c>
      <c r="C1565" s="83" t="s">
        <v>2559</v>
      </c>
      <c r="D1565" s="72" t="s">
        <v>1930</v>
      </c>
      <c r="E1565" s="19" t="s">
        <v>2178</v>
      </c>
      <c r="F1565" s="19" t="s">
        <v>2291</v>
      </c>
      <c r="G1565" s="19" t="s">
        <v>2279</v>
      </c>
      <c r="H1565" s="72" t="s">
        <v>2225</v>
      </c>
      <c r="I1565" s="105">
        <v>1579000</v>
      </c>
      <c r="J1565" s="75">
        <v>1579000</v>
      </c>
      <c r="K1565" s="76">
        <v>32</v>
      </c>
      <c r="L1565" s="76" t="s">
        <v>2716</v>
      </c>
    </row>
    <row r="1566" spans="1:12" ht="75" customHeight="1" x14ac:dyDescent="0.3">
      <c r="A1566" s="70">
        <f t="shared" si="24"/>
        <v>1559</v>
      </c>
      <c r="B1566" s="87" t="s">
        <v>433</v>
      </c>
      <c r="C1566" s="83" t="s">
        <v>2559</v>
      </c>
      <c r="D1566" s="72" t="s">
        <v>1930</v>
      </c>
      <c r="E1566" s="19" t="s">
        <v>2178</v>
      </c>
      <c r="F1566" s="19" t="s">
        <v>2280</v>
      </c>
      <c r="G1566" s="19" t="s">
        <v>2281</v>
      </c>
      <c r="H1566" s="72" t="s">
        <v>2225</v>
      </c>
      <c r="I1566" s="105">
        <v>1580000</v>
      </c>
      <c r="J1566" s="75">
        <v>1579999.9999999998</v>
      </c>
      <c r="K1566" s="76">
        <v>33</v>
      </c>
      <c r="L1566" s="76" t="s">
        <v>2716</v>
      </c>
    </row>
    <row r="1567" spans="1:12" ht="75" customHeight="1" x14ac:dyDescent="0.3">
      <c r="A1567" s="70">
        <f t="shared" si="24"/>
        <v>1560</v>
      </c>
      <c r="B1567" s="87" t="s">
        <v>433</v>
      </c>
      <c r="C1567" s="83" t="s">
        <v>2559</v>
      </c>
      <c r="D1567" s="72" t="s">
        <v>1930</v>
      </c>
      <c r="E1567" s="19" t="s">
        <v>2178</v>
      </c>
      <c r="F1567" s="19" t="s">
        <v>2446</v>
      </c>
      <c r="G1567" s="19" t="s">
        <v>2285</v>
      </c>
      <c r="H1567" s="72" t="s">
        <v>2405</v>
      </c>
      <c r="I1567" s="105">
        <v>1583000</v>
      </c>
      <c r="J1567" s="75">
        <v>1583000</v>
      </c>
      <c r="K1567" s="76">
        <v>34</v>
      </c>
      <c r="L1567" s="76" t="s">
        <v>2716</v>
      </c>
    </row>
    <row r="1568" spans="1:12" ht="75" customHeight="1" x14ac:dyDescent="0.3">
      <c r="A1568" s="70">
        <f t="shared" si="24"/>
        <v>1561</v>
      </c>
      <c r="B1568" s="87" t="s">
        <v>433</v>
      </c>
      <c r="C1568" s="83" t="s">
        <v>2559</v>
      </c>
      <c r="D1568" s="72" t="s">
        <v>1930</v>
      </c>
      <c r="E1568" s="19" t="s">
        <v>2178</v>
      </c>
      <c r="F1568" s="19" t="s">
        <v>2446</v>
      </c>
      <c r="G1568" s="19" t="s">
        <v>2285</v>
      </c>
      <c r="H1568" s="72" t="s">
        <v>2225</v>
      </c>
      <c r="I1568" s="105">
        <v>1584000</v>
      </c>
      <c r="J1568" s="75">
        <v>1583999.9999999998</v>
      </c>
      <c r="K1568" s="76">
        <v>35</v>
      </c>
      <c r="L1568" s="76" t="s">
        <v>2716</v>
      </c>
    </row>
    <row r="1569" spans="1:12" ht="75" customHeight="1" x14ac:dyDescent="0.3">
      <c r="A1569" s="70">
        <f t="shared" si="24"/>
        <v>1562</v>
      </c>
      <c r="B1569" s="87" t="s">
        <v>433</v>
      </c>
      <c r="C1569" s="83" t="s">
        <v>2559</v>
      </c>
      <c r="D1569" s="72" t="s">
        <v>1930</v>
      </c>
      <c r="E1569" s="19" t="s">
        <v>2178</v>
      </c>
      <c r="F1569" s="19" t="s">
        <v>2446</v>
      </c>
      <c r="G1569" s="19" t="s">
        <v>2285</v>
      </c>
      <c r="H1569" s="72" t="s">
        <v>2236</v>
      </c>
      <c r="I1569" s="105">
        <v>1585000</v>
      </c>
      <c r="J1569" s="75">
        <v>1584999.9999999998</v>
      </c>
      <c r="K1569" s="76">
        <v>36</v>
      </c>
      <c r="L1569" s="76" t="s">
        <v>2716</v>
      </c>
    </row>
    <row r="1570" spans="1:12" ht="75" customHeight="1" x14ac:dyDescent="0.3">
      <c r="A1570" s="70">
        <f t="shared" si="24"/>
        <v>1563</v>
      </c>
      <c r="B1570" s="87" t="s">
        <v>433</v>
      </c>
      <c r="C1570" s="83" t="s">
        <v>2559</v>
      </c>
      <c r="D1570" s="72" t="s">
        <v>1930</v>
      </c>
      <c r="E1570" s="19" t="s">
        <v>2178</v>
      </c>
      <c r="F1570" s="19" t="s">
        <v>2446</v>
      </c>
      <c r="G1570" s="19" t="s">
        <v>2285</v>
      </c>
      <c r="H1570" s="72" t="s">
        <v>2378</v>
      </c>
      <c r="I1570" s="105">
        <v>1586000</v>
      </c>
      <c r="J1570" s="75">
        <v>1585999.9999999998</v>
      </c>
      <c r="K1570" s="76">
        <v>37</v>
      </c>
      <c r="L1570" s="76" t="s">
        <v>2716</v>
      </c>
    </row>
    <row r="1571" spans="1:12" ht="75" customHeight="1" x14ac:dyDescent="0.3">
      <c r="A1571" s="70">
        <f t="shared" si="24"/>
        <v>1564</v>
      </c>
      <c r="B1571" s="87" t="s">
        <v>433</v>
      </c>
      <c r="C1571" s="83" t="s">
        <v>2559</v>
      </c>
      <c r="D1571" s="72" t="s">
        <v>1930</v>
      </c>
      <c r="E1571" s="19" t="s">
        <v>2178</v>
      </c>
      <c r="F1571" s="19" t="s">
        <v>2446</v>
      </c>
      <c r="G1571" s="19" t="s">
        <v>2285</v>
      </c>
      <c r="H1571" s="72" t="s">
        <v>2342</v>
      </c>
      <c r="I1571" s="105">
        <v>1587200</v>
      </c>
      <c r="J1571" s="75">
        <v>1587200</v>
      </c>
      <c r="K1571" s="76">
        <v>38</v>
      </c>
      <c r="L1571" s="76" t="s">
        <v>2716</v>
      </c>
    </row>
    <row r="1572" spans="1:12" ht="75" customHeight="1" x14ac:dyDescent="0.3">
      <c r="A1572" s="70">
        <f t="shared" si="24"/>
        <v>1565</v>
      </c>
      <c r="B1572" s="87" t="s">
        <v>433</v>
      </c>
      <c r="C1572" s="83" t="s">
        <v>2559</v>
      </c>
      <c r="D1572" s="72" t="s">
        <v>1930</v>
      </c>
      <c r="E1572" s="19" t="s">
        <v>2178</v>
      </c>
      <c r="F1572" s="19" t="s">
        <v>2308</v>
      </c>
      <c r="G1572" s="19" t="s">
        <v>2309</v>
      </c>
      <c r="H1572" s="72" t="s">
        <v>2225</v>
      </c>
      <c r="I1572" s="105">
        <v>1605000</v>
      </c>
      <c r="J1572" s="75">
        <v>1604999.9999999998</v>
      </c>
      <c r="K1572" s="76">
        <v>39</v>
      </c>
      <c r="L1572" s="76" t="s">
        <v>2716</v>
      </c>
    </row>
    <row r="1573" spans="1:12" ht="75" customHeight="1" x14ac:dyDescent="0.3">
      <c r="A1573" s="70">
        <f t="shared" si="24"/>
        <v>1566</v>
      </c>
      <c r="B1573" s="87" t="s">
        <v>433</v>
      </c>
      <c r="C1573" s="83" t="s">
        <v>2559</v>
      </c>
      <c r="D1573" s="72" t="s">
        <v>1930</v>
      </c>
      <c r="E1573" s="19" t="s">
        <v>2178</v>
      </c>
      <c r="F1573" s="19" t="s">
        <v>2446</v>
      </c>
      <c r="G1573" s="19" t="s">
        <v>2285</v>
      </c>
      <c r="H1573" s="72" t="s">
        <v>2216</v>
      </c>
      <c r="I1573" s="105">
        <v>1650000</v>
      </c>
      <c r="J1573" s="75">
        <v>1649999.9999999998</v>
      </c>
      <c r="K1573" s="76">
        <v>40</v>
      </c>
      <c r="L1573" s="76" t="s">
        <v>2716</v>
      </c>
    </row>
    <row r="1574" spans="1:12" ht="75" customHeight="1" x14ac:dyDescent="0.3">
      <c r="A1574" s="70">
        <f t="shared" si="24"/>
        <v>1567</v>
      </c>
      <c r="B1574" s="87" t="s">
        <v>433</v>
      </c>
      <c r="C1574" s="83" t="s">
        <v>2559</v>
      </c>
      <c r="D1574" s="72" t="s">
        <v>1930</v>
      </c>
      <c r="E1574" s="19" t="s">
        <v>2178</v>
      </c>
      <c r="F1574" s="19" t="s">
        <v>2447</v>
      </c>
      <c r="G1574" s="19" t="s">
        <v>2289</v>
      </c>
      <c r="H1574" s="72" t="s">
        <v>2342</v>
      </c>
      <c r="I1574" s="105">
        <v>1650000</v>
      </c>
      <c r="J1574" s="75">
        <v>1649999.9999999998</v>
      </c>
      <c r="K1574" s="76">
        <v>41</v>
      </c>
      <c r="L1574" s="76" t="s">
        <v>2716</v>
      </c>
    </row>
    <row r="1575" spans="1:12" ht="75" customHeight="1" x14ac:dyDescent="0.3">
      <c r="A1575" s="70">
        <f t="shared" si="24"/>
        <v>1568</v>
      </c>
      <c r="B1575" s="87" t="s">
        <v>433</v>
      </c>
      <c r="C1575" s="83" t="s">
        <v>2559</v>
      </c>
      <c r="D1575" s="72" t="s">
        <v>1930</v>
      </c>
      <c r="E1575" s="19" t="s">
        <v>2178</v>
      </c>
      <c r="F1575" s="19" t="s">
        <v>2295</v>
      </c>
      <c r="G1575" s="19" t="s">
        <v>2296</v>
      </c>
      <c r="H1575" s="72" t="s">
        <v>2378</v>
      </c>
      <c r="I1575" s="105">
        <v>1650000</v>
      </c>
      <c r="J1575" s="75">
        <v>1649999.9999999998</v>
      </c>
      <c r="K1575" s="76">
        <v>42</v>
      </c>
      <c r="L1575" s="76" t="s">
        <v>2716</v>
      </c>
    </row>
    <row r="1576" spans="1:12" ht="75" customHeight="1" x14ac:dyDescent="0.3">
      <c r="A1576" s="70">
        <f t="shared" si="24"/>
        <v>1569</v>
      </c>
      <c r="B1576" s="87" t="s">
        <v>433</v>
      </c>
      <c r="C1576" s="83" t="s">
        <v>2559</v>
      </c>
      <c r="D1576" s="72" t="s">
        <v>1930</v>
      </c>
      <c r="E1576" s="19" t="s">
        <v>2178</v>
      </c>
      <c r="F1576" s="19" t="s">
        <v>2448</v>
      </c>
      <c r="G1576" s="19" t="s">
        <v>2292</v>
      </c>
      <c r="H1576" s="72" t="s">
        <v>2161</v>
      </c>
      <c r="I1576" s="105">
        <v>1670000</v>
      </c>
      <c r="J1576" s="75">
        <v>1669999.9999999998</v>
      </c>
      <c r="K1576" s="76">
        <v>43</v>
      </c>
      <c r="L1576" s="76" t="s">
        <v>2716</v>
      </c>
    </row>
    <row r="1577" spans="1:12" ht="75" customHeight="1" x14ac:dyDescent="0.3">
      <c r="A1577" s="70">
        <f t="shared" si="24"/>
        <v>1570</v>
      </c>
      <c r="B1577" s="87" t="s">
        <v>433</v>
      </c>
      <c r="C1577" s="83" t="s">
        <v>2559</v>
      </c>
      <c r="D1577" s="72" t="s">
        <v>1930</v>
      </c>
      <c r="E1577" s="19" t="s">
        <v>2178</v>
      </c>
      <c r="F1577" s="19" t="s">
        <v>2293</v>
      </c>
      <c r="G1577" s="19" t="s">
        <v>2294</v>
      </c>
      <c r="H1577" s="72" t="s">
        <v>2225</v>
      </c>
      <c r="I1577" s="105">
        <v>1700000</v>
      </c>
      <c r="J1577" s="75">
        <v>1699999.9999999998</v>
      </c>
      <c r="K1577" s="76">
        <v>44</v>
      </c>
      <c r="L1577" s="76" t="s">
        <v>2716</v>
      </c>
    </row>
    <row r="1578" spans="1:12" ht="75" customHeight="1" x14ac:dyDescent="0.3">
      <c r="A1578" s="70">
        <f t="shared" si="24"/>
        <v>1571</v>
      </c>
      <c r="B1578" s="87" t="s">
        <v>433</v>
      </c>
      <c r="C1578" s="83" t="s">
        <v>2559</v>
      </c>
      <c r="D1578" s="72" t="s">
        <v>1930</v>
      </c>
      <c r="E1578" s="19" t="s">
        <v>2178</v>
      </c>
      <c r="F1578" s="19" t="s">
        <v>2449</v>
      </c>
      <c r="G1578" s="19" t="s">
        <v>2299</v>
      </c>
      <c r="H1578" s="72" t="s">
        <v>2378</v>
      </c>
      <c r="I1578" s="105">
        <v>1700000</v>
      </c>
      <c r="J1578" s="75">
        <v>1699999.9999999998</v>
      </c>
      <c r="K1578" s="76">
        <v>45</v>
      </c>
      <c r="L1578" s="76" t="s">
        <v>2716</v>
      </c>
    </row>
    <row r="1579" spans="1:12" ht="75" customHeight="1" x14ac:dyDescent="0.3">
      <c r="A1579" s="70">
        <f t="shared" si="24"/>
        <v>1572</v>
      </c>
      <c r="B1579" s="87" t="s">
        <v>433</v>
      </c>
      <c r="C1579" s="83" t="s">
        <v>2559</v>
      </c>
      <c r="D1579" s="72" t="s">
        <v>1930</v>
      </c>
      <c r="E1579" s="19" t="s">
        <v>2178</v>
      </c>
      <c r="F1579" s="19" t="s">
        <v>2310</v>
      </c>
      <c r="G1579" s="19" t="s">
        <v>2311</v>
      </c>
      <c r="H1579" s="72" t="s">
        <v>2378</v>
      </c>
      <c r="I1579" s="105">
        <v>1740000</v>
      </c>
      <c r="J1579" s="75">
        <v>1740000</v>
      </c>
      <c r="K1579" s="76">
        <v>46</v>
      </c>
      <c r="L1579" s="76" t="s">
        <v>2716</v>
      </c>
    </row>
    <row r="1580" spans="1:12" ht="75" customHeight="1" x14ac:dyDescent="0.3">
      <c r="A1580" s="70">
        <f t="shared" si="24"/>
        <v>1573</v>
      </c>
      <c r="B1580" s="87" t="s">
        <v>433</v>
      </c>
      <c r="C1580" s="83" t="s">
        <v>2559</v>
      </c>
      <c r="D1580" s="106" t="s">
        <v>1576</v>
      </c>
      <c r="E1580" s="19" t="s">
        <v>2252</v>
      </c>
      <c r="F1580" s="19" t="s">
        <v>2408</v>
      </c>
      <c r="G1580" s="19" t="s">
        <v>2408</v>
      </c>
      <c r="H1580" s="72" t="s">
        <v>2360</v>
      </c>
      <c r="I1580" s="105">
        <f>(1161000+410625+25000)*1.15</f>
        <v>1836118.7499999998</v>
      </c>
      <c r="J1580" s="75">
        <v>2103591.2868321729</v>
      </c>
      <c r="K1580" s="76">
        <v>47</v>
      </c>
      <c r="L1580" s="76" t="s">
        <v>2716</v>
      </c>
    </row>
    <row r="1581" spans="1:12" ht="75" customHeight="1" x14ac:dyDescent="0.3">
      <c r="A1581" s="70">
        <f t="shared" si="24"/>
        <v>1574</v>
      </c>
      <c r="B1581" s="87" t="s">
        <v>434</v>
      </c>
      <c r="C1581" s="83" t="s">
        <v>2564</v>
      </c>
      <c r="D1581" s="72" t="s">
        <v>2126</v>
      </c>
      <c r="E1581" s="19" t="s">
        <v>2127</v>
      </c>
      <c r="F1581" s="19" t="s">
        <v>2560</v>
      </c>
      <c r="G1581" s="85" t="s">
        <v>2561</v>
      </c>
      <c r="H1581" s="19" t="s">
        <v>2186</v>
      </c>
      <c r="I1581" s="46">
        <v>1051847.5</v>
      </c>
      <c r="J1581" s="75">
        <v>1051847.5</v>
      </c>
      <c r="K1581" s="76">
        <v>1</v>
      </c>
      <c r="L1581" s="76" t="s">
        <v>2716</v>
      </c>
    </row>
    <row r="1582" spans="1:12" ht="75" customHeight="1" x14ac:dyDescent="0.3">
      <c r="A1582" s="70">
        <f t="shared" si="24"/>
        <v>1575</v>
      </c>
      <c r="B1582" s="87" t="s">
        <v>434</v>
      </c>
      <c r="C1582" s="83" t="s">
        <v>2564</v>
      </c>
      <c r="D1582" s="72" t="s">
        <v>2126</v>
      </c>
      <c r="E1582" s="19" t="s">
        <v>2127</v>
      </c>
      <c r="F1582" s="19" t="s">
        <v>2560</v>
      </c>
      <c r="G1582" s="85" t="s">
        <v>2561</v>
      </c>
      <c r="H1582" s="19" t="s">
        <v>2377</v>
      </c>
      <c r="I1582" s="46">
        <v>1081828</v>
      </c>
      <c r="J1582" s="75">
        <v>1081828</v>
      </c>
      <c r="K1582" s="76">
        <v>2</v>
      </c>
      <c r="L1582" s="76" t="s">
        <v>2716</v>
      </c>
    </row>
    <row r="1583" spans="1:12" ht="75" customHeight="1" x14ac:dyDescent="0.3">
      <c r="A1583" s="70">
        <f t="shared" si="24"/>
        <v>1576</v>
      </c>
      <c r="B1583" s="87" t="s">
        <v>434</v>
      </c>
      <c r="C1583" s="83" t="s">
        <v>2564</v>
      </c>
      <c r="D1583" s="72" t="s">
        <v>1930</v>
      </c>
      <c r="E1583" s="19" t="s">
        <v>2158</v>
      </c>
      <c r="F1583" s="19" t="s">
        <v>2390</v>
      </c>
      <c r="G1583" s="19" t="s">
        <v>2390</v>
      </c>
      <c r="H1583" s="72" t="s">
        <v>2216</v>
      </c>
      <c r="I1583" s="105">
        <v>1161395</v>
      </c>
      <c r="J1583" s="75">
        <v>1222668.3877610506</v>
      </c>
      <c r="K1583" s="76">
        <v>3</v>
      </c>
      <c r="L1583" s="76" t="s">
        <v>2716</v>
      </c>
    </row>
    <row r="1584" spans="1:12" ht="75" customHeight="1" x14ac:dyDescent="0.3">
      <c r="A1584" s="70">
        <f t="shared" si="24"/>
        <v>1577</v>
      </c>
      <c r="B1584" s="87" t="s">
        <v>434</v>
      </c>
      <c r="C1584" s="83" t="s">
        <v>2564</v>
      </c>
      <c r="D1584" s="72" t="s">
        <v>1930</v>
      </c>
      <c r="E1584" s="19" t="s">
        <v>2158</v>
      </c>
      <c r="F1584" s="19" t="s">
        <v>2390</v>
      </c>
      <c r="G1584" s="19" t="s">
        <v>2390</v>
      </c>
      <c r="H1584" s="72" t="s">
        <v>2378</v>
      </c>
      <c r="I1584" s="105">
        <v>1164983</v>
      </c>
      <c r="J1584" s="75">
        <v>1226445.6850417233</v>
      </c>
      <c r="K1584" s="76">
        <v>4</v>
      </c>
      <c r="L1584" s="76" t="s">
        <v>2716</v>
      </c>
    </row>
    <row r="1585" spans="1:12" ht="75" customHeight="1" x14ac:dyDescent="0.3">
      <c r="A1585" s="70">
        <f t="shared" si="24"/>
        <v>1578</v>
      </c>
      <c r="B1585" s="87" t="s">
        <v>434</v>
      </c>
      <c r="C1585" s="83" t="s">
        <v>2564</v>
      </c>
      <c r="D1585" s="72" t="s">
        <v>2126</v>
      </c>
      <c r="E1585" s="19" t="s">
        <v>2127</v>
      </c>
      <c r="F1585" s="19" t="s">
        <v>2560</v>
      </c>
      <c r="G1585" s="85" t="s">
        <v>2561</v>
      </c>
      <c r="H1585" s="19" t="s">
        <v>2189</v>
      </c>
      <c r="I1585" s="46">
        <v>1178568.875</v>
      </c>
      <c r="J1585" s="75">
        <v>1178568.8749999998</v>
      </c>
      <c r="K1585" s="76">
        <v>5</v>
      </c>
      <c r="L1585" s="76" t="s">
        <v>2716</v>
      </c>
    </row>
    <row r="1586" spans="1:12" ht="75" customHeight="1" x14ac:dyDescent="0.3">
      <c r="A1586" s="70">
        <f t="shared" si="24"/>
        <v>1579</v>
      </c>
      <c r="B1586" s="87" t="s">
        <v>434</v>
      </c>
      <c r="C1586" s="83" t="s">
        <v>2564</v>
      </c>
      <c r="D1586" s="72" t="s">
        <v>2126</v>
      </c>
      <c r="E1586" s="19" t="s">
        <v>2127</v>
      </c>
      <c r="F1586" s="19" t="s">
        <v>2560</v>
      </c>
      <c r="G1586" s="85" t="s">
        <v>2561</v>
      </c>
      <c r="H1586" s="19" t="s">
        <v>2379</v>
      </c>
      <c r="I1586" s="46">
        <v>1226170.825</v>
      </c>
      <c r="J1586" s="75">
        <v>1226170.825</v>
      </c>
      <c r="K1586" s="76">
        <v>6</v>
      </c>
      <c r="L1586" s="76" t="s">
        <v>2716</v>
      </c>
    </row>
    <row r="1587" spans="1:12" ht="75" customHeight="1" x14ac:dyDescent="0.3">
      <c r="A1587" s="70">
        <f t="shared" si="24"/>
        <v>1580</v>
      </c>
      <c r="B1587" s="87" t="s">
        <v>434</v>
      </c>
      <c r="C1587" s="72" t="s">
        <v>2564</v>
      </c>
      <c r="D1587" s="82" t="s">
        <v>1484</v>
      </c>
      <c r="E1587" s="19" t="s">
        <v>1616</v>
      </c>
      <c r="F1587" s="19" t="s">
        <v>2562</v>
      </c>
      <c r="G1587" s="85" t="s">
        <v>78</v>
      </c>
      <c r="H1587" s="72" t="s">
        <v>2549</v>
      </c>
      <c r="I1587" s="105">
        <v>1255713.75</v>
      </c>
      <c r="J1587" s="75">
        <v>1302769.5766585243</v>
      </c>
      <c r="K1587" s="76">
        <v>7</v>
      </c>
      <c r="L1587" s="76" t="s">
        <v>2716</v>
      </c>
    </row>
    <row r="1588" spans="1:12" ht="75" customHeight="1" x14ac:dyDescent="0.3">
      <c r="A1588" s="70">
        <f t="shared" si="24"/>
        <v>1581</v>
      </c>
      <c r="B1588" s="87" t="s">
        <v>434</v>
      </c>
      <c r="C1588" s="83" t="s">
        <v>2564</v>
      </c>
      <c r="D1588" s="72" t="s">
        <v>2126</v>
      </c>
      <c r="E1588" s="19" t="s">
        <v>2127</v>
      </c>
      <c r="F1588" s="19" t="s">
        <v>2560</v>
      </c>
      <c r="G1588" s="85" t="s">
        <v>2561</v>
      </c>
      <c r="H1588" s="19" t="s">
        <v>2563</v>
      </c>
      <c r="I1588" s="46">
        <v>1291615.5999999999</v>
      </c>
      <c r="J1588" s="75">
        <v>1291615.5999999996</v>
      </c>
      <c r="K1588" s="76">
        <v>8</v>
      </c>
      <c r="L1588" s="76" t="s">
        <v>2716</v>
      </c>
    </row>
    <row r="1589" spans="1:12" ht="75" customHeight="1" x14ac:dyDescent="0.3">
      <c r="A1589" s="70">
        <f t="shared" si="24"/>
        <v>1582</v>
      </c>
      <c r="B1589" s="87" t="s">
        <v>434</v>
      </c>
      <c r="C1589" s="72" t="s">
        <v>2564</v>
      </c>
      <c r="D1589" s="72" t="s">
        <v>2217</v>
      </c>
      <c r="E1589" s="19" t="s">
        <v>2258</v>
      </c>
      <c r="F1589" s="19" t="s">
        <v>2259</v>
      </c>
      <c r="G1589" s="85" t="s">
        <v>2393</v>
      </c>
      <c r="H1589" s="19" t="s">
        <v>2545</v>
      </c>
      <c r="I1589" s="81">
        <v>1320200</v>
      </c>
      <c r="J1589" s="75">
        <v>1397590.7685940319</v>
      </c>
      <c r="K1589" s="76">
        <v>9</v>
      </c>
      <c r="L1589" s="76" t="s">
        <v>2716</v>
      </c>
    </row>
    <row r="1590" spans="1:12" ht="75" customHeight="1" x14ac:dyDescent="0.3">
      <c r="A1590" s="70">
        <f t="shared" si="24"/>
        <v>1583</v>
      </c>
      <c r="B1590" s="87" t="s">
        <v>434</v>
      </c>
      <c r="C1590" s="83" t="s">
        <v>2564</v>
      </c>
      <c r="D1590" s="72" t="s">
        <v>2142</v>
      </c>
      <c r="E1590" s="19" t="s">
        <v>2143</v>
      </c>
      <c r="F1590" s="19" t="s">
        <v>2439</v>
      </c>
      <c r="G1590" s="85" t="s">
        <v>2440</v>
      </c>
      <c r="H1590" s="72" t="s">
        <v>2166</v>
      </c>
      <c r="I1590" s="46">
        <v>1401663.01</v>
      </c>
      <c r="J1590" s="75">
        <v>1441255.7464948541</v>
      </c>
      <c r="K1590" s="76">
        <v>10</v>
      </c>
      <c r="L1590" s="76" t="s">
        <v>2716</v>
      </c>
    </row>
    <row r="1591" spans="1:12" ht="75" customHeight="1" x14ac:dyDescent="0.3">
      <c r="A1591" s="70">
        <f t="shared" si="24"/>
        <v>1584</v>
      </c>
      <c r="B1591" s="87" t="s">
        <v>434</v>
      </c>
      <c r="C1591" s="83" t="s">
        <v>2564</v>
      </c>
      <c r="D1591" s="72" t="s">
        <v>1930</v>
      </c>
      <c r="E1591" s="19" t="s">
        <v>2258</v>
      </c>
      <c r="F1591" s="19" t="s">
        <v>2391</v>
      </c>
      <c r="G1591" s="19" t="s">
        <v>2391</v>
      </c>
      <c r="H1591" s="72" t="s">
        <v>2196</v>
      </c>
      <c r="I1591" s="105">
        <v>1413284</v>
      </c>
      <c r="J1591" s="75">
        <v>1487846.6583104704</v>
      </c>
      <c r="K1591" s="76">
        <v>11</v>
      </c>
      <c r="L1591" s="76" t="s">
        <v>2716</v>
      </c>
    </row>
    <row r="1592" spans="1:12" ht="75" customHeight="1" x14ac:dyDescent="0.3">
      <c r="A1592" s="70">
        <f t="shared" si="24"/>
        <v>1585</v>
      </c>
      <c r="B1592" s="87" t="s">
        <v>434</v>
      </c>
      <c r="C1592" s="83" t="s">
        <v>2564</v>
      </c>
      <c r="D1592" s="72" t="s">
        <v>1930</v>
      </c>
      <c r="E1592" s="19" t="s">
        <v>2258</v>
      </c>
      <c r="F1592" s="19" t="s">
        <v>2391</v>
      </c>
      <c r="G1592" s="19" t="s">
        <v>2391</v>
      </c>
      <c r="H1592" s="72" t="s">
        <v>2378</v>
      </c>
      <c r="I1592" s="105">
        <v>1439296.14</v>
      </c>
      <c r="J1592" s="75">
        <v>1515231.1582230879</v>
      </c>
      <c r="K1592" s="76">
        <v>12</v>
      </c>
      <c r="L1592" s="76" t="s">
        <v>2716</v>
      </c>
    </row>
    <row r="1593" spans="1:12" ht="75" customHeight="1" x14ac:dyDescent="0.3">
      <c r="A1593" s="70">
        <f t="shared" si="24"/>
        <v>1586</v>
      </c>
      <c r="B1593" s="87" t="s">
        <v>434</v>
      </c>
      <c r="C1593" s="83" t="s">
        <v>2564</v>
      </c>
      <c r="D1593" s="72" t="s">
        <v>2142</v>
      </c>
      <c r="E1593" s="19" t="s">
        <v>2143</v>
      </c>
      <c r="F1593" s="19" t="s">
        <v>2394</v>
      </c>
      <c r="G1593" s="85" t="s">
        <v>2395</v>
      </c>
      <c r="H1593" s="72" t="s">
        <v>2166</v>
      </c>
      <c r="I1593" s="46">
        <v>1445564.71</v>
      </c>
      <c r="J1593" s="75">
        <v>1486055.5531349436</v>
      </c>
      <c r="K1593" s="76">
        <v>13</v>
      </c>
      <c r="L1593" s="76" t="s">
        <v>2716</v>
      </c>
    </row>
    <row r="1594" spans="1:12" ht="75" customHeight="1" x14ac:dyDescent="0.3">
      <c r="A1594" s="70">
        <f t="shared" si="24"/>
        <v>1587</v>
      </c>
      <c r="B1594" s="87" t="s">
        <v>434</v>
      </c>
      <c r="C1594" s="83" t="s">
        <v>2564</v>
      </c>
      <c r="D1594" s="72" t="s">
        <v>2142</v>
      </c>
      <c r="E1594" s="19" t="s">
        <v>2143</v>
      </c>
      <c r="F1594" s="19" t="s">
        <v>2443</v>
      </c>
      <c r="G1594" s="85" t="s">
        <v>2444</v>
      </c>
      <c r="H1594" s="72" t="s">
        <v>2166</v>
      </c>
      <c r="I1594" s="46">
        <v>1462219.66</v>
      </c>
      <c r="J1594" s="75">
        <v>1504353.1551756798</v>
      </c>
      <c r="K1594" s="76">
        <v>14</v>
      </c>
      <c r="L1594" s="76" t="s">
        <v>2716</v>
      </c>
    </row>
    <row r="1595" spans="1:12" ht="75" customHeight="1" x14ac:dyDescent="0.3">
      <c r="A1595" s="70">
        <f t="shared" si="24"/>
        <v>1588</v>
      </c>
      <c r="B1595" s="87" t="s">
        <v>434</v>
      </c>
      <c r="C1595" s="83" t="s">
        <v>2564</v>
      </c>
      <c r="D1595" s="72" t="s">
        <v>2142</v>
      </c>
      <c r="E1595" s="19" t="s">
        <v>2143</v>
      </c>
      <c r="F1595" s="19" t="s">
        <v>2396</v>
      </c>
      <c r="G1595" s="85" t="s">
        <v>2397</v>
      </c>
      <c r="H1595" s="72" t="s">
        <v>2166</v>
      </c>
      <c r="I1595" s="46">
        <v>1520596.37</v>
      </c>
      <c r="J1595" s="75">
        <v>1563908.3478794056</v>
      </c>
      <c r="K1595" s="76">
        <v>15</v>
      </c>
      <c r="L1595" s="76" t="s">
        <v>2716</v>
      </c>
    </row>
    <row r="1596" spans="1:12" ht="75" customHeight="1" x14ac:dyDescent="0.3">
      <c r="A1596" s="70">
        <f t="shared" si="24"/>
        <v>1589</v>
      </c>
      <c r="B1596" s="87" t="s">
        <v>434</v>
      </c>
      <c r="C1596" s="83" t="s">
        <v>2564</v>
      </c>
      <c r="D1596" s="72" t="s">
        <v>2142</v>
      </c>
      <c r="E1596" s="19" t="s">
        <v>2143</v>
      </c>
      <c r="F1596" s="19" t="s">
        <v>2398</v>
      </c>
      <c r="G1596" s="85" t="s">
        <v>2399</v>
      </c>
      <c r="H1596" s="72" t="s">
        <v>2166</v>
      </c>
      <c r="I1596" s="46">
        <v>1549573.44</v>
      </c>
      <c r="J1596" s="75">
        <v>1594224.0125812781</v>
      </c>
      <c r="K1596" s="76">
        <v>16</v>
      </c>
      <c r="L1596" s="76" t="s">
        <v>2716</v>
      </c>
    </row>
    <row r="1597" spans="1:12" ht="75" customHeight="1" x14ac:dyDescent="0.3">
      <c r="A1597" s="70">
        <f t="shared" si="24"/>
        <v>1590</v>
      </c>
      <c r="B1597" s="87" t="s">
        <v>434</v>
      </c>
      <c r="C1597" s="72" t="s">
        <v>2564</v>
      </c>
      <c r="D1597" s="72" t="s">
        <v>2217</v>
      </c>
      <c r="E1597" s="19" t="s">
        <v>2218</v>
      </c>
      <c r="F1597" s="19" t="s">
        <v>2278</v>
      </c>
      <c r="G1597" s="85" t="s">
        <v>2404</v>
      </c>
      <c r="H1597" s="19" t="s">
        <v>2545</v>
      </c>
      <c r="I1597" s="81">
        <v>1552040</v>
      </c>
      <c r="J1597" s="75">
        <v>1705727.8800074973</v>
      </c>
      <c r="K1597" s="76">
        <v>17</v>
      </c>
      <c r="L1597" s="76" t="s">
        <v>2716</v>
      </c>
    </row>
    <row r="1598" spans="1:12" ht="75" customHeight="1" x14ac:dyDescent="0.3">
      <c r="A1598" s="70">
        <f t="shared" si="24"/>
        <v>1591</v>
      </c>
      <c r="B1598" s="87" t="s">
        <v>434</v>
      </c>
      <c r="C1598" s="83" t="s">
        <v>2564</v>
      </c>
      <c r="D1598" s="72" t="s">
        <v>1930</v>
      </c>
      <c r="E1598" s="19" t="s">
        <v>2178</v>
      </c>
      <c r="F1598" s="19" t="s">
        <v>2302</v>
      </c>
      <c r="G1598" s="19" t="s">
        <v>2303</v>
      </c>
      <c r="H1598" s="72" t="s">
        <v>2225</v>
      </c>
      <c r="I1598" s="105">
        <v>1600000</v>
      </c>
      <c r="J1598" s="75">
        <v>1599999.9999999998</v>
      </c>
      <c r="K1598" s="76">
        <v>18</v>
      </c>
      <c r="L1598" s="76" t="s">
        <v>2716</v>
      </c>
    </row>
    <row r="1599" spans="1:12" ht="75" customHeight="1" x14ac:dyDescent="0.3">
      <c r="A1599" s="70">
        <f t="shared" si="24"/>
        <v>1592</v>
      </c>
      <c r="B1599" s="87" t="s">
        <v>434</v>
      </c>
      <c r="C1599" s="83" t="s">
        <v>2564</v>
      </c>
      <c r="D1599" s="72" t="s">
        <v>1627</v>
      </c>
      <c r="E1599" s="19" t="s">
        <v>1616</v>
      </c>
      <c r="F1599" s="19" t="s">
        <v>2257</v>
      </c>
      <c r="G1599" s="85" t="s">
        <v>2400</v>
      </c>
      <c r="H1599" s="72" t="s">
        <v>2176</v>
      </c>
      <c r="I1599" s="105">
        <v>1600771.25</v>
      </c>
      <c r="J1599" s="75">
        <v>1600771.2499999998</v>
      </c>
      <c r="K1599" s="76">
        <v>19</v>
      </c>
      <c r="L1599" s="76" t="s">
        <v>2716</v>
      </c>
    </row>
    <row r="1600" spans="1:12" ht="75" customHeight="1" x14ac:dyDescent="0.3">
      <c r="A1600" s="70">
        <f t="shared" si="24"/>
        <v>1593</v>
      </c>
      <c r="B1600" s="87" t="s">
        <v>434</v>
      </c>
      <c r="C1600" s="83" t="s">
        <v>2564</v>
      </c>
      <c r="D1600" s="72" t="s">
        <v>1930</v>
      </c>
      <c r="E1600" s="19" t="s">
        <v>2178</v>
      </c>
      <c r="F1600" s="19" t="s">
        <v>2304</v>
      </c>
      <c r="G1600" s="19" t="s">
        <v>2305</v>
      </c>
      <c r="H1600" s="72" t="s">
        <v>2457</v>
      </c>
      <c r="I1600" s="105">
        <v>1650000</v>
      </c>
      <c r="J1600" s="75">
        <v>1649999.9999999998</v>
      </c>
      <c r="K1600" s="76">
        <v>20</v>
      </c>
      <c r="L1600" s="76" t="s">
        <v>2716</v>
      </c>
    </row>
    <row r="1601" spans="1:12" ht="75" customHeight="1" x14ac:dyDescent="0.3">
      <c r="A1601" s="70">
        <f t="shared" si="24"/>
        <v>1594</v>
      </c>
      <c r="B1601" s="87" t="s">
        <v>434</v>
      </c>
      <c r="C1601" s="83" t="s">
        <v>2564</v>
      </c>
      <c r="D1601" s="72" t="s">
        <v>1930</v>
      </c>
      <c r="E1601" s="19" t="s">
        <v>2178</v>
      </c>
      <c r="F1601" s="19" t="s">
        <v>2291</v>
      </c>
      <c r="G1601" s="19" t="s">
        <v>2279</v>
      </c>
      <c r="H1601" s="72" t="s">
        <v>2342</v>
      </c>
      <c r="I1601" s="105">
        <v>1652000</v>
      </c>
      <c r="J1601" s="75">
        <v>1652000</v>
      </c>
      <c r="K1601" s="76">
        <v>21</v>
      </c>
      <c r="L1601" s="76" t="s">
        <v>2716</v>
      </c>
    </row>
    <row r="1602" spans="1:12" ht="75" customHeight="1" x14ac:dyDescent="0.3">
      <c r="A1602" s="70">
        <f t="shared" si="24"/>
        <v>1595</v>
      </c>
      <c r="B1602" s="87" t="s">
        <v>434</v>
      </c>
      <c r="C1602" s="83" t="s">
        <v>2564</v>
      </c>
      <c r="D1602" s="72" t="s">
        <v>1930</v>
      </c>
      <c r="E1602" s="19" t="s">
        <v>2178</v>
      </c>
      <c r="F1602" s="19" t="s">
        <v>2282</v>
      </c>
      <c r="G1602" s="19" t="s">
        <v>2283</v>
      </c>
      <c r="H1602" s="72" t="s">
        <v>2236</v>
      </c>
      <c r="I1602" s="105">
        <v>1657000</v>
      </c>
      <c r="J1602" s="75">
        <v>1657000</v>
      </c>
      <c r="K1602" s="76">
        <v>22</v>
      </c>
      <c r="L1602" s="76" t="s">
        <v>2716</v>
      </c>
    </row>
    <row r="1603" spans="1:12" ht="75" customHeight="1" x14ac:dyDescent="0.3">
      <c r="A1603" s="70">
        <f t="shared" si="24"/>
        <v>1596</v>
      </c>
      <c r="B1603" s="87" t="s">
        <v>434</v>
      </c>
      <c r="C1603" s="83" t="s">
        <v>2564</v>
      </c>
      <c r="D1603" s="72" t="s">
        <v>1930</v>
      </c>
      <c r="E1603" s="19" t="s">
        <v>2178</v>
      </c>
      <c r="F1603" s="19" t="s">
        <v>2445</v>
      </c>
      <c r="G1603" s="19" t="s">
        <v>2277</v>
      </c>
      <c r="H1603" s="72" t="s">
        <v>2236</v>
      </c>
      <c r="I1603" s="105">
        <v>1657000</v>
      </c>
      <c r="J1603" s="75">
        <v>1657000</v>
      </c>
      <c r="K1603" s="76">
        <v>23</v>
      </c>
      <c r="L1603" s="76" t="s">
        <v>2716</v>
      </c>
    </row>
    <row r="1604" spans="1:12" ht="75" customHeight="1" x14ac:dyDescent="0.3">
      <c r="A1604" s="70">
        <f t="shared" si="24"/>
        <v>1597</v>
      </c>
      <c r="B1604" s="87" t="s">
        <v>434</v>
      </c>
      <c r="C1604" s="83" t="s">
        <v>2564</v>
      </c>
      <c r="D1604" s="72" t="s">
        <v>1930</v>
      </c>
      <c r="E1604" s="19" t="s">
        <v>2178</v>
      </c>
      <c r="F1604" s="19" t="s">
        <v>2306</v>
      </c>
      <c r="G1604" s="19" t="s">
        <v>2307</v>
      </c>
      <c r="H1604" s="72" t="s">
        <v>2225</v>
      </c>
      <c r="I1604" s="105">
        <v>1674000</v>
      </c>
      <c r="J1604" s="75">
        <v>1673999.9999999998</v>
      </c>
      <c r="K1604" s="76">
        <v>24</v>
      </c>
      <c r="L1604" s="76" t="s">
        <v>2716</v>
      </c>
    </row>
    <row r="1605" spans="1:12" ht="75" customHeight="1" x14ac:dyDescent="0.3">
      <c r="A1605" s="70">
        <f t="shared" si="24"/>
        <v>1598</v>
      </c>
      <c r="B1605" s="87" t="s">
        <v>434</v>
      </c>
      <c r="C1605" s="83" t="s">
        <v>2564</v>
      </c>
      <c r="D1605" s="72" t="s">
        <v>1930</v>
      </c>
      <c r="E1605" s="19" t="s">
        <v>2178</v>
      </c>
      <c r="F1605" s="19" t="s">
        <v>2280</v>
      </c>
      <c r="G1605" s="19" t="s">
        <v>2281</v>
      </c>
      <c r="H1605" s="72" t="s">
        <v>2195</v>
      </c>
      <c r="I1605" s="105">
        <v>1678000</v>
      </c>
      <c r="J1605" s="75">
        <v>1677999.9999999998</v>
      </c>
      <c r="K1605" s="76">
        <v>25</v>
      </c>
      <c r="L1605" s="76" t="s">
        <v>2716</v>
      </c>
    </row>
    <row r="1606" spans="1:12" ht="75" customHeight="1" x14ac:dyDescent="0.3">
      <c r="A1606" s="70">
        <f t="shared" si="24"/>
        <v>1599</v>
      </c>
      <c r="B1606" s="87" t="s">
        <v>434</v>
      </c>
      <c r="C1606" s="71" t="s">
        <v>2564</v>
      </c>
      <c r="D1606" s="72" t="s">
        <v>2146</v>
      </c>
      <c r="E1606" s="19" t="s">
        <v>1621</v>
      </c>
      <c r="F1606" s="19" t="s">
        <v>2547</v>
      </c>
      <c r="G1606" s="85" t="s">
        <v>2548</v>
      </c>
      <c r="H1606" s="87" t="s">
        <v>2149</v>
      </c>
      <c r="I1606" s="105">
        <v>1683126.2</v>
      </c>
      <c r="J1606" s="75">
        <v>1746039.338007964</v>
      </c>
      <c r="K1606" s="76">
        <v>26</v>
      </c>
      <c r="L1606" s="76" t="s">
        <v>2716</v>
      </c>
    </row>
    <row r="1607" spans="1:12" ht="75" customHeight="1" x14ac:dyDescent="0.3">
      <c r="A1607" s="70">
        <f t="shared" si="24"/>
        <v>1600</v>
      </c>
      <c r="B1607" s="87" t="s">
        <v>434</v>
      </c>
      <c r="C1607" s="83" t="s">
        <v>2564</v>
      </c>
      <c r="D1607" s="72" t="s">
        <v>1930</v>
      </c>
      <c r="E1607" s="19" t="s">
        <v>2178</v>
      </c>
      <c r="F1607" s="19" t="s">
        <v>2295</v>
      </c>
      <c r="G1607" s="19" t="s">
        <v>2296</v>
      </c>
      <c r="H1607" s="72" t="s">
        <v>2378</v>
      </c>
      <c r="I1607" s="105">
        <v>1700000</v>
      </c>
      <c r="J1607" s="75">
        <v>1699999.9999999998</v>
      </c>
      <c r="K1607" s="76">
        <v>27</v>
      </c>
      <c r="L1607" s="76" t="s">
        <v>2716</v>
      </c>
    </row>
    <row r="1608" spans="1:12" ht="75" customHeight="1" x14ac:dyDescent="0.3">
      <c r="A1608" s="70">
        <f t="shared" si="24"/>
        <v>1601</v>
      </c>
      <c r="B1608" s="87" t="s">
        <v>434</v>
      </c>
      <c r="C1608" s="83" t="s">
        <v>2564</v>
      </c>
      <c r="D1608" s="72" t="s">
        <v>1924</v>
      </c>
      <c r="E1608" s="19" t="s">
        <v>2178</v>
      </c>
      <c r="F1608" s="72" t="s">
        <v>2403</v>
      </c>
      <c r="G1608" s="19" t="s">
        <v>2404</v>
      </c>
      <c r="H1608" s="72" t="s">
        <v>2378</v>
      </c>
      <c r="I1608" s="105">
        <v>1723000</v>
      </c>
      <c r="J1608" s="75">
        <v>1722999.9999999998</v>
      </c>
      <c r="K1608" s="76">
        <v>28</v>
      </c>
      <c r="L1608" s="76" t="s">
        <v>2716</v>
      </c>
    </row>
    <row r="1609" spans="1:12" ht="75" customHeight="1" x14ac:dyDescent="0.3">
      <c r="A1609" s="70">
        <f t="shared" ref="A1609:A1672" si="25">ROW(A1602)</f>
        <v>1602</v>
      </c>
      <c r="B1609" s="87" t="s">
        <v>434</v>
      </c>
      <c r="C1609" s="83" t="s">
        <v>2564</v>
      </c>
      <c r="D1609" s="72" t="s">
        <v>1930</v>
      </c>
      <c r="E1609" s="19" t="s">
        <v>2178</v>
      </c>
      <c r="F1609" s="19" t="s">
        <v>2446</v>
      </c>
      <c r="G1609" s="19" t="s">
        <v>2285</v>
      </c>
      <c r="H1609" s="72" t="s">
        <v>2342</v>
      </c>
      <c r="I1609" s="105">
        <v>1750000</v>
      </c>
      <c r="J1609" s="75">
        <v>1750000</v>
      </c>
      <c r="K1609" s="76">
        <v>29</v>
      </c>
      <c r="L1609" s="76" t="s">
        <v>2716</v>
      </c>
    </row>
    <row r="1610" spans="1:12" ht="75" customHeight="1" x14ac:dyDescent="0.3">
      <c r="A1610" s="70">
        <f t="shared" si="25"/>
        <v>1603</v>
      </c>
      <c r="B1610" s="87" t="s">
        <v>434</v>
      </c>
      <c r="C1610" s="83" t="s">
        <v>2564</v>
      </c>
      <c r="D1610" s="72" t="s">
        <v>1930</v>
      </c>
      <c r="E1610" s="19" t="s">
        <v>2178</v>
      </c>
      <c r="F1610" s="19" t="s">
        <v>2448</v>
      </c>
      <c r="G1610" s="19" t="s">
        <v>2292</v>
      </c>
      <c r="H1610" s="72" t="s">
        <v>2342</v>
      </c>
      <c r="I1610" s="105">
        <v>1750050</v>
      </c>
      <c r="J1610" s="75">
        <v>1750049.9999999998</v>
      </c>
      <c r="K1610" s="76">
        <v>30</v>
      </c>
      <c r="L1610" s="76" t="s">
        <v>2716</v>
      </c>
    </row>
    <row r="1611" spans="1:12" ht="75" customHeight="1" x14ac:dyDescent="0.3">
      <c r="A1611" s="70">
        <f t="shared" si="25"/>
        <v>1604</v>
      </c>
      <c r="B1611" s="87" t="s">
        <v>434</v>
      </c>
      <c r="C1611" s="83" t="s">
        <v>2564</v>
      </c>
      <c r="D1611" s="72" t="s">
        <v>1930</v>
      </c>
      <c r="E1611" s="19" t="s">
        <v>2178</v>
      </c>
      <c r="F1611" s="19" t="s">
        <v>2447</v>
      </c>
      <c r="G1611" s="19" t="s">
        <v>2289</v>
      </c>
      <c r="H1611" s="72" t="s">
        <v>2378</v>
      </c>
      <c r="I1611" s="105">
        <v>1755000</v>
      </c>
      <c r="J1611" s="75">
        <v>1755000</v>
      </c>
      <c r="K1611" s="76">
        <v>31</v>
      </c>
      <c r="L1611" s="76" t="s">
        <v>2716</v>
      </c>
    </row>
    <row r="1612" spans="1:12" ht="75" customHeight="1" x14ac:dyDescent="0.3">
      <c r="A1612" s="70">
        <f t="shared" si="25"/>
        <v>1605</v>
      </c>
      <c r="B1612" s="87" t="s">
        <v>434</v>
      </c>
      <c r="C1612" s="83" t="s">
        <v>2564</v>
      </c>
      <c r="D1612" s="72" t="s">
        <v>1930</v>
      </c>
      <c r="E1612" s="19" t="s">
        <v>2178</v>
      </c>
      <c r="F1612" s="19" t="s">
        <v>2293</v>
      </c>
      <c r="G1612" s="19" t="s">
        <v>2294</v>
      </c>
      <c r="H1612" s="72" t="s">
        <v>2195</v>
      </c>
      <c r="I1612" s="105">
        <v>1783000</v>
      </c>
      <c r="J1612" s="75">
        <v>1782999.9999999998</v>
      </c>
      <c r="K1612" s="76">
        <v>32</v>
      </c>
      <c r="L1612" s="76" t="s">
        <v>2716</v>
      </c>
    </row>
    <row r="1613" spans="1:12" ht="75" customHeight="1" x14ac:dyDescent="0.3">
      <c r="A1613" s="70">
        <f t="shared" si="25"/>
        <v>1606</v>
      </c>
      <c r="B1613" s="87" t="s">
        <v>434</v>
      </c>
      <c r="C1613" s="83" t="s">
        <v>2564</v>
      </c>
      <c r="D1613" s="72" t="s">
        <v>1930</v>
      </c>
      <c r="E1613" s="19" t="s">
        <v>2178</v>
      </c>
      <c r="F1613" s="19" t="s">
        <v>2308</v>
      </c>
      <c r="G1613" s="19" t="s">
        <v>2309</v>
      </c>
      <c r="H1613" s="72" t="s">
        <v>2195</v>
      </c>
      <c r="I1613" s="105">
        <v>1800000</v>
      </c>
      <c r="J1613" s="75">
        <v>1800000</v>
      </c>
      <c r="K1613" s="76">
        <v>33</v>
      </c>
      <c r="L1613" s="76" t="s">
        <v>2716</v>
      </c>
    </row>
    <row r="1614" spans="1:12" ht="75" customHeight="1" x14ac:dyDescent="0.3">
      <c r="A1614" s="70">
        <f t="shared" si="25"/>
        <v>1607</v>
      </c>
      <c r="B1614" s="87" t="s">
        <v>434</v>
      </c>
      <c r="C1614" s="83" t="s">
        <v>2564</v>
      </c>
      <c r="D1614" s="72" t="s">
        <v>1930</v>
      </c>
      <c r="E1614" s="19" t="s">
        <v>2178</v>
      </c>
      <c r="F1614" s="19" t="s">
        <v>2310</v>
      </c>
      <c r="G1614" s="19" t="s">
        <v>2311</v>
      </c>
      <c r="H1614" s="72" t="s">
        <v>2378</v>
      </c>
      <c r="I1614" s="105">
        <v>1827771</v>
      </c>
      <c r="J1614" s="75">
        <v>1827770.9999999998</v>
      </c>
      <c r="K1614" s="76">
        <v>34</v>
      </c>
      <c r="L1614" s="76" t="s">
        <v>2716</v>
      </c>
    </row>
    <row r="1615" spans="1:12" ht="75" customHeight="1" x14ac:dyDescent="0.3">
      <c r="A1615" s="70">
        <f t="shared" si="25"/>
        <v>1608</v>
      </c>
      <c r="B1615" s="87" t="s">
        <v>434</v>
      </c>
      <c r="C1615" s="83" t="s">
        <v>2564</v>
      </c>
      <c r="D1615" s="72" t="s">
        <v>1930</v>
      </c>
      <c r="E1615" s="19" t="s">
        <v>2178</v>
      </c>
      <c r="F1615" s="19" t="s">
        <v>2449</v>
      </c>
      <c r="G1615" s="19" t="s">
        <v>2299</v>
      </c>
      <c r="H1615" s="72" t="s">
        <v>2378</v>
      </c>
      <c r="I1615" s="105">
        <v>1877000</v>
      </c>
      <c r="J1615" s="75">
        <v>1876999.9999999998</v>
      </c>
      <c r="K1615" s="76">
        <v>35</v>
      </c>
      <c r="L1615" s="76" t="s">
        <v>2716</v>
      </c>
    </row>
    <row r="1616" spans="1:12" ht="75" customHeight="1" x14ac:dyDescent="0.3">
      <c r="A1616" s="70">
        <f t="shared" si="25"/>
        <v>1609</v>
      </c>
      <c r="B1616" s="87" t="s">
        <v>434</v>
      </c>
      <c r="C1616" s="83" t="s">
        <v>2564</v>
      </c>
      <c r="D1616" s="106" t="s">
        <v>1576</v>
      </c>
      <c r="E1616" s="19" t="s">
        <v>2252</v>
      </c>
      <c r="F1616" s="19" t="s">
        <v>2408</v>
      </c>
      <c r="G1616" s="19" t="s">
        <v>2408</v>
      </c>
      <c r="H1616" s="72" t="s">
        <v>2360</v>
      </c>
      <c r="I1616" s="105">
        <f>(1161000+455625+30000)*1.15</f>
        <v>1893618.7499999998</v>
      </c>
      <c r="J1616" s="75">
        <v>2169467.472124028</v>
      </c>
      <c r="K1616" s="76">
        <v>36</v>
      </c>
      <c r="L1616" s="76" t="s">
        <v>2716</v>
      </c>
    </row>
    <row r="1617" spans="1:12" ht="75" customHeight="1" x14ac:dyDescent="0.3">
      <c r="A1617" s="70">
        <f t="shared" si="25"/>
        <v>1610</v>
      </c>
      <c r="B1617" s="87" t="s">
        <v>434</v>
      </c>
      <c r="C1617" s="83" t="s">
        <v>2564</v>
      </c>
      <c r="D1617" s="72" t="s">
        <v>2177</v>
      </c>
      <c r="E1617" s="19" t="s">
        <v>2178</v>
      </c>
      <c r="F1617" s="19" t="s">
        <v>2370</v>
      </c>
      <c r="G1617" s="85" t="s">
        <v>2404</v>
      </c>
      <c r="H1617" s="72" t="s">
        <v>2216</v>
      </c>
      <c r="I1617" s="105">
        <v>2068556.64</v>
      </c>
      <c r="J1617" s="75">
        <v>2119836.207071804</v>
      </c>
      <c r="K1617" s="76">
        <v>37</v>
      </c>
      <c r="L1617" s="76" t="s">
        <v>2716</v>
      </c>
    </row>
    <row r="1618" spans="1:12" ht="75" customHeight="1" x14ac:dyDescent="0.3">
      <c r="A1618" s="70">
        <f t="shared" si="25"/>
        <v>1611</v>
      </c>
      <c r="B1618" s="87" t="s">
        <v>435</v>
      </c>
      <c r="C1618" s="83" t="s">
        <v>2565</v>
      </c>
      <c r="D1618" s="72" t="s">
        <v>1930</v>
      </c>
      <c r="E1618" s="19" t="s">
        <v>2178</v>
      </c>
      <c r="F1618" s="19" t="s">
        <v>2313</v>
      </c>
      <c r="G1618" s="19" t="s">
        <v>2314</v>
      </c>
      <c r="H1618" s="72" t="s">
        <v>2195</v>
      </c>
      <c r="I1618" s="105">
        <v>2170000</v>
      </c>
      <c r="J1618" s="75">
        <v>2169999.9999999995</v>
      </c>
      <c r="K1618" s="76">
        <v>1</v>
      </c>
      <c r="L1618" s="76" t="s">
        <v>2716</v>
      </c>
    </row>
    <row r="1619" spans="1:12" ht="75" customHeight="1" x14ac:dyDescent="0.3">
      <c r="A1619" s="70">
        <f t="shared" si="25"/>
        <v>1612</v>
      </c>
      <c r="B1619" s="87" t="s">
        <v>435</v>
      </c>
      <c r="C1619" s="83" t="s">
        <v>2565</v>
      </c>
      <c r="D1619" s="72" t="s">
        <v>2142</v>
      </c>
      <c r="E1619" s="19" t="s">
        <v>2143</v>
      </c>
      <c r="F1619" s="19" t="s">
        <v>2416</v>
      </c>
      <c r="G1619" s="85" t="s">
        <v>2417</v>
      </c>
      <c r="H1619" s="72" t="s">
        <v>2166</v>
      </c>
      <c r="I1619" s="46">
        <v>2178729.88</v>
      </c>
      <c r="J1619" s="75">
        <v>2245735.9770695553</v>
      </c>
      <c r="K1619" s="76">
        <v>2</v>
      </c>
      <c r="L1619" s="76" t="s">
        <v>2716</v>
      </c>
    </row>
    <row r="1620" spans="1:12" ht="75" customHeight="1" x14ac:dyDescent="0.3">
      <c r="A1620" s="70">
        <f t="shared" si="25"/>
        <v>1613</v>
      </c>
      <c r="B1620" s="87" t="s">
        <v>435</v>
      </c>
      <c r="C1620" s="71" t="s">
        <v>2565</v>
      </c>
      <c r="D1620" s="72" t="s">
        <v>2146</v>
      </c>
      <c r="E1620" s="19" t="s">
        <v>1621</v>
      </c>
      <c r="F1620" s="19" t="s">
        <v>2462</v>
      </c>
      <c r="G1620" s="85" t="s">
        <v>2463</v>
      </c>
      <c r="H1620" s="87" t="s">
        <v>2149</v>
      </c>
      <c r="I1620" s="105">
        <v>2191034.0499999998</v>
      </c>
      <c r="J1620" s="75">
        <v>2272932.14389682</v>
      </c>
      <c r="K1620" s="76">
        <v>3</v>
      </c>
      <c r="L1620" s="76" t="s">
        <v>2716</v>
      </c>
    </row>
    <row r="1621" spans="1:12" ht="75" customHeight="1" x14ac:dyDescent="0.3">
      <c r="A1621" s="70">
        <f t="shared" si="25"/>
        <v>1614</v>
      </c>
      <c r="B1621" s="87" t="s">
        <v>435</v>
      </c>
      <c r="C1621" s="83" t="s">
        <v>2565</v>
      </c>
      <c r="D1621" s="72" t="s">
        <v>2142</v>
      </c>
      <c r="E1621" s="19" t="s">
        <v>2143</v>
      </c>
      <c r="F1621" s="19" t="s">
        <v>2418</v>
      </c>
      <c r="G1621" s="85" t="s">
        <v>2419</v>
      </c>
      <c r="H1621" s="72" t="s">
        <v>2166</v>
      </c>
      <c r="I1621" s="46">
        <v>2199308.9900000002</v>
      </c>
      <c r="J1621" s="75">
        <v>2266947.9906042819</v>
      </c>
      <c r="K1621" s="76">
        <v>4</v>
      </c>
      <c r="L1621" s="76" t="s">
        <v>2716</v>
      </c>
    </row>
    <row r="1622" spans="1:12" ht="75" customHeight="1" x14ac:dyDescent="0.3">
      <c r="A1622" s="70">
        <f t="shared" si="25"/>
        <v>1615</v>
      </c>
      <c r="B1622" s="87" t="s">
        <v>435</v>
      </c>
      <c r="C1622" s="72" t="s">
        <v>2565</v>
      </c>
      <c r="D1622" s="82" t="s">
        <v>1484</v>
      </c>
      <c r="E1622" s="19" t="s">
        <v>1616</v>
      </c>
      <c r="F1622" s="19" t="s">
        <v>2426</v>
      </c>
      <c r="G1622" s="85" t="s">
        <v>78</v>
      </c>
      <c r="H1622" s="72" t="s">
        <v>2256</v>
      </c>
      <c r="I1622" s="105">
        <v>2231868.25</v>
      </c>
      <c r="J1622" s="75">
        <v>2315609.476488926</v>
      </c>
      <c r="K1622" s="76">
        <v>5</v>
      </c>
      <c r="L1622" s="76" t="s">
        <v>2716</v>
      </c>
    </row>
    <row r="1623" spans="1:12" ht="75" customHeight="1" x14ac:dyDescent="0.3">
      <c r="A1623" s="70">
        <f t="shared" si="25"/>
        <v>1616</v>
      </c>
      <c r="B1623" s="87" t="s">
        <v>435</v>
      </c>
      <c r="C1623" s="72" t="s">
        <v>2565</v>
      </c>
      <c r="D1623" s="72" t="s">
        <v>2217</v>
      </c>
      <c r="E1623" s="19" t="s">
        <v>2218</v>
      </c>
      <c r="F1623" s="19" t="s">
        <v>2420</v>
      </c>
      <c r="G1623" s="85" t="s">
        <v>2351</v>
      </c>
      <c r="H1623" s="72" t="s">
        <v>2545</v>
      </c>
      <c r="I1623" s="81">
        <v>2245375</v>
      </c>
      <c r="J1623" s="75">
        <v>2465378.6272515524</v>
      </c>
      <c r="K1623" s="76">
        <v>6</v>
      </c>
      <c r="L1623" s="76" t="s">
        <v>2716</v>
      </c>
    </row>
    <row r="1624" spans="1:12" ht="75" customHeight="1" x14ac:dyDescent="0.3">
      <c r="A1624" s="70">
        <f t="shared" si="25"/>
        <v>1617</v>
      </c>
      <c r="B1624" s="87" t="s">
        <v>435</v>
      </c>
      <c r="C1624" s="83" t="s">
        <v>2565</v>
      </c>
      <c r="D1624" s="72" t="s">
        <v>1930</v>
      </c>
      <c r="E1624" s="19" t="s">
        <v>2178</v>
      </c>
      <c r="F1624" s="19" t="s">
        <v>2350</v>
      </c>
      <c r="G1624" s="19" t="s">
        <v>2351</v>
      </c>
      <c r="H1624" s="72" t="s">
        <v>2378</v>
      </c>
      <c r="I1624" s="105">
        <v>2276000</v>
      </c>
      <c r="J1624" s="75">
        <v>2276000</v>
      </c>
      <c r="K1624" s="76">
        <v>7</v>
      </c>
      <c r="L1624" s="76" t="s">
        <v>2716</v>
      </c>
    </row>
    <row r="1625" spans="1:12" ht="75" customHeight="1" x14ac:dyDescent="0.3">
      <c r="A1625" s="70">
        <f t="shared" si="25"/>
        <v>1618</v>
      </c>
      <c r="B1625" s="87" t="s">
        <v>435</v>
      </c>
      <c r="C1625" s="83" t="s">
        <v>2565</v>
      </c>
      <c r="D1625" s="72" t="s">
        <v>1930</v>
      </c>
      <c r="E1625" s="19" t="s">
        <v>2178</v>
      </c>
      <c r="F1625" s="19" t="s">
        <v>2350</v>
      </c>
      <c r="G1625" s="19" t="s">
        <v>2351</v>
      </c>
      <c r="H1625" s="72" t="s">
        <v>2216</v>
      </c>
      <c r="I1625" s="105">
        <v>2290000</v>
      </c>
      <c r="J1625" s="75">
        <v>2290000</v>
      </c>
      <c r="K1625" s="76">
        <v>8</v>
      </c>
      <c r="L1625" s="76" t="s">
        <v>2716</v>
      </c>
    </row>
    <row r="1626" spans="1:12" ht="75" customHeight="1" x14ac:dyDescent="0.3">
      <c r="A1626" s="70">
        <f t="shared" si="25"/>
        <v>1619</v>
      </c>
      <c r="B1626" s="87" t="s">
        <v>435</v>
      </c>
      <c r="C1626" s="83" t="s">
        <v>2565</v>
      </c>
      <c r="D1626" s="72" t="s">
        <v>1930</v>
      </c>
      <c r="E1626" s="19" t="s">
        <v>2178</v>
      </c>
      <c r="F1626" s="19" t="s">
        <v>2349</v>
      </c>
      <c r="G1626" s="19" t="s">
        <v>2333</v>
      </c>
      <c r="H1626" s="72" t="s">
        <v>2195</v>
      </c>
      <c r="I1626" s="105">
        <v>2310000</v>
      </c>
      <c r="J1626" s="75">
        <v>2310000</v>
      </c>
      <c r="K1626" s="76">
        <v>9</v>
      </c>
      <c r="L1626" s="76" t="s">
        <v>2716</v>
      </c>
    </row>
    <row r="1627" spans="1:12" ht="75" customHeight="1" x14ac:dyDescent="0.3">
      <c r="A1627" s="70">
        <f t="shared" si="25"/>
        <v>1620</v>
      </c>
      <c r="B1627" s="87" t="s">
        <v>435</v>
      </c>
      <c r="C1627" s="83" t="s">
        <v>2565</v>
      </c>
      <c r="D1627" s="72" t="s">
        <v>1930</v>
      </c>
      <c r="E1627" s="19" t="s">
        <v>2178</v>
      </c>
      <c r="F1627" s="19" t="s">
        <v>2350</v>
      </c>
      <c r="G1627" s="19" t="s">
        <v>2351</v>
      </c>
      <c r="H1627" s="72" t="s">
        <v>2405</v>
      </c>
      <c r="I1627" s="105">
        <v>2370000</v>
      </c>
      <c r="J1627" s="75">
        <v>2369999.9999999995</v>
      </c>
      <c r="K1627" s="76">
        <v>10</v>
      </c>
      <c r="L1627" s="76" t="s">
        <v>2716</v>
      </c>
    </row>
    <row r="1628" spans="1:12" ht="75" customHeight="1" x14ac:dyDescent="0.3">
      <c r="A1628" s="70">
        <f t="shared" si="25"/>
        <v>1621</v>
      </c>
      <c r="B1628" s="87" t="s">
        <v>435</v>
      </c>
      <c r="C1628" s="83" t="s">
        <v>2565</v>
      </c>
      <c r="D1628" s="72" t="s">
        <v>1930</v>
      </c>
      <c r="E1628" s="19" t="s">
        <v>2178</v>
      </c>
      <c r="F1628" s="19" t="s">
        <v>2350</v>
      </c>
      <c r="G1628" s="19" t="s">
        <v>2351</v>
      </c>
      <c r="H1628" s="72" t="s">
        <v>2195</v>
      </c>
      <c r="I1628" s="105">
        <v>2375250</v>
      </c>
      <c r="J1628" s="75">
        <v>2375249.9999999995</v>
      </c>
      <c r="K1628" s="76">
        <v>11</v>
      </c>
      <c r="L1628" s="76" t="s">
        <v>2716</v>
      </c>
    </row>
    <row r="1629" spans="1:12" ht="75" customHeight="1" x14ac:dyDescent="0.3">
      <c r="A1629" s="70">
        <f t="shared" si="25"/>
        <v>1622</v>
      </c>
      <c r="B1629" s="87" t="s">
        <v>435</v>
      </c>
      <c r="C1629" s="83" t="s">
        <v>2565</v>
      </c>
      <c r="D1629" s="72" t="s">
        <v>1930</v>
      </c>
      <c r="E1629" s="19" t="s">
        <v>2178</v>
      </c>
      <c r="F1629" s="19" t="s">
        <v>2350</v>
      </c>
      <c r="G1629" s="19" t="s">
        <v>2351</v>
      </c>
      <c r="H1629" s="72" t="s">
        <v>2225</v>
      </c>
      <c r="I1629" s="105">
        <v>2380000</v>
      </c>
      <c r="J1629" s="75">
        <v>2380000</v>
      </c>
      <c r="K1629" s="76">
        <v>12</v>
      </c>
      <c r="L1629" s="76" t="s">
        <v>2716</v>
      </c>
    </row>
    <row r="1630" spans="1:12" ht="75" customHeight="1" x14ac:dyDescent="0.3">
      <c r="A1630" s="70">
        <f t="shared" si="25"/>
        <v>1623</v>
      </c>
      <c r="B1630" s="87" t="s">
        <v>435</v>
      </c>
      <c r="C1630" s="83" t="s">
        <v>2565</v>
      </c>
      <c r="D1630" s="72" t="s">
        <v>1930</v>
      </c>
      <c r="E1630" s="19" t="s">
        <v>2178</v>
      </c>
      <c r="F1630" s="19" t="s">
        <v>2352</v>
      </c>
      <c r="G1630" s="19" t="s">
        <v>2353</v>
      </c>
      <c r="H1630" s="72" t="s">
        <v>2342</v>
      </c>
      <c r="I1630" s="105">
        <v>2380000</v>
      </c>
      <c r="J1630" s="75">
        <v>2380000</v>
      </c>
      <c r="K1630" s="76">
        <v>13</v>
      </c>
      <c r="L1630" s="76" t="s">
        <v>2716</v>
      </c>
    </row>
    <row r="1631" spans="1:12" ht="75" customHeight="1" x14ac:dyDescent="0.3">
      <c r="A1631" s="70">
        <f t="shared" si="25"/>
        <v>1624</v>
      </c>
      <c r="B1631" s="87" t="s">
        <v>435</v>
      </c>
      <c r="C1631" s="83" t="s">
        <v>2565</v>
      </c>
      <c r="D1631" s="72" t="s">
        <v>1930</v>
      </c>
      <c r="E1631" s="19" t="s">
        <v>2178</v>
      </c>
      <c r="F1631" s="19" t="s">
        <v>2350</v>
      </c>
      <c r="G1631" s="19" t="s">
        <v>2351</v>
      </c>
      <c r="H1631" s="72" t="s">
        <v>2236</v>
      </c>
      <c r="I1631" s="105">
        <v>2380558</v>
      </c>
      <c r="J1631" s="75">
        <v>2380558</v>
      </c>
      <c r="K1631" s="76">
        <v>14</v>
      </c>
      <c r="L1631" s="76" t="s">
        <v>2716</v>
      </c>
    </row>
    <row r="1632" spans="1:12" ht="75" customHeight="1" x14ac:dyDescent="0.3">
      <c r="A1632" s="70">
        <f t="shared" si="25"/>
        <v>1625</v>
      </c>
      <c r="B1632" s="87" t="s">
        <v>435</v>
      </c>
      <c r="C1632" s="83" t="s">
        <v>2565</v>
      </c>
      <c r="D1632" s="72" t="s">
        <v>1930</v>
      </c>
      <c r="E1632" s="19" t="s">
        <v>2178</v>
      </c>
      <c r="F1632" s="19" t="s">
        <v>2354</v>
      </c>
      <c r="G1632" s="19" t="s">
        <v>2355</v>
      </c>
      <c r="H1632" s="72" t="s">
        <v>2195</v>
      </c>
      <c r="I1632" s="105">
        <v>2400000</v>
      </c>
      <c r="J1632" s="75">
        <v>2399999.9999999995</v>
      </c>
      <c r="K1632" s="76">
        <v>15</v>
      </c>
      <c r="L1632" s="76" t="s">
        <v>2716</v>
      </c>
    </row>
    <row r="1633" spans="1:12" ht="75" customHeight="1" x14ac:dyDescent="0.3">
      <c r="A1633" s="70">
        <f t="shared" si="25"/>
        <v>1626</v>
      </c>
      <c r="B1633" s="87" t="s">
        <v>435</v>
      </c>
      <c r="C1633" s="72" t="s">
        <v>2565</v>
      </c>
      <c r="D1633" s="82" t="s">
        <v>1484</v>
      </c>
      <c r="E1633" s="19" t="s">
        <v>2371</v>
      </c>
      <c r="F1633" s="19" t="s">
        <v>2421</v>
      </c>
      <c r="G1633" s="85" t="s">
        <v>78</v>
      </c>
      <c r="H1633" s="72" t="s">
        <v>2256</v>
      </c>
      <c r="I1633" s="105">
        <v>2431858.8275000001</v>
      </c>
      <c r="J1633" s="75">
        <v>2767338.932460126</v>
      </c>
      <c r="K1633" s="76">
        <v>16</v>
      </c>
      <c r="L1633" s="76" t="s">
        <v>2716</v>
      </c>
    </row>
    <row r="1634" spans="1:12" ht="75" customHeight="1" x14ac:dyDescent="0.3">
      <c r="A1634" s="70">
        <f t="shared" si="25"/>
        <v>1627</v>
      </c>
      <c r="B1634" s="87" t="s">
        <v>435</v>
      </c>
      <c r="C1634" s="83" t="s">
        <v>2565</v>
      </c>
      <c r="D1634" s="72" t="s">
        <v>1930</v>
      </c>
      <c r="E1634" s="19" t="s">
        <v>2178</v>
      </c>
      <c r="F1634" s="19" t="s">
        <v>2338</v>
      </c>
      <c r="G1634" s="19" t="s">
        <v>2339</v>
      </c>
      <c r="H1634" s="72" t="s">
        <v>2195</v>
      </c>
      <c r="I1634" s="105">
        <v>2450000</v>
      </c>
      <c r="J1634" s="75">
        <v>2450000</v>
      </c>
      <c r="K1634" s="76">
        <v>17</v>
      </c>
      <c r="L1634" s="76" t="s">
        <v>2716</v>
      </c>
    </row>
    <row r="1635" spans="1:12" ht="75" customHeight="1" x14ac:dyDescent="0.3">
      <c r="A1635" s="70">
        <f t="shared" si="25"/>
        <v>1628</v>
      </c>
      <c r="B1635" s="87" t="s">
        <v>435</v>
      </c>
      <c r="C1635" s="83" t="s">
        <v>2565</v>
      </c>
      <c r="D1635" s="72" t="s">
        <v>1930</v>
      </c>
      <c r="E1635" s="19" t="s">
        <v>2178</v>
      </c>
      <c r="F1635" s="19" t="s">
        <v>2341</v>
      </c>
      <c r="G1635" s="19" t="s">
        <v>2340</v>
      </c>
      <c r="H1635" s="72" t="s">
        <v>2457</v>
      </c>
      <c r="I1635" s="105">
        <v>2450000</v>
      </c>
      <c r="J1635" s="75">
        <v>2450000</v>
      </c>
      <c r="K1635" s="76">
        <v>18</v>
      </c>
      <c r="L1635" s="76" t="s">
        <v>2716</v>
      </c>
    </row>
    <row r="1636" spans="1:12" ht="75" customHeight="1" x14ac:dyDescent="0.3">
      <c r="A1636" s="70">
        <f t="shared" si="25"/>
        <v>1629</v>
      </c>
      <c r="B1636" s="87" t="s">
        <v>435</v>
      </c>
      <c r="C1636" s="83" t="s">
        <v>2565</v>
      </c>
      <c r="D1636" s="72" t="s">
        <v>2126</v>
      </c>
      <c r="E1636" s="19" t="s">
        <v>2318</v>
      </c>
      <c r="F1636" s="19" t="s">
        <v>2319</v>
      </c>
      <c r="G1636" s="85" t="s">
        <v>2464</v>
      </c>
      <c r="H1636" s="19" t="s">
        <v>2186</v>
      </c>
      <c r="I1636" s="46">
        <v>2468072.5</v>
      </c>
      <c r="J1636" s="75">
        <v>2468072.5</v>
      </c>
      <c r="K1636" s="76">
        <v>19</v>
      </c>
      <c r="L1636" s="76" t="s">
        <v>2716</v>
      </c>
    </row>
    <row r="1637" spans="1:12" ht="75" customHeight="1" x14ac:dyDescent="0.3">
      <c r="A1637" s="70">
        <f t="shared" si="25"/>
        <v>1630</v>
      </c>
      <c r="B1637" s="87" t="s">
        <v>435</v>
      </c>
      <c r="C1637" s="83" t="s">
        <v>2565</v>
      </c>
      <c r="D1637" s="72" t="s">
        <v>1930</v>
      </c>
      <c r="E1637" s="19" t="s">
        <v>2178</v>
      </c>
      <c r="F1637" s="19" t="s">
        <v>2356</v>
      </c>
      <c r="G1637" s="19" t="s">
        <v>2357</v>
      </c>
      <c r="H1637" s="72" t="s">
        <v>2405</v>
      </c>
      <c r="I1637" s="105">
        <v>2500000</v>
      </c>
      <c r="J1637" s="75">
        <v>2499999.9999999995</v>
      </c>
      <c r="K1637" s="76">
        <v>20</v>
      </c>
      <c r="L1637" s="76" t="s">
        <v>2716</v>
      </c>
    </row>
    <row r="1638" spans="1:12" ht="75" customHeight="1" x14ac:dyDescent="0.3">
      <c r="A1638" s="70">
        <f t="shared" si="25"/>
        <v>1631</v>
      </c>
      <c r="B1638" s="87" t="s">
        <v>435</v>
      </c>
      <c r="C1638" s="83" t="s">
        <v>2565</v>
      </c>
      <c r="D1638" s="72" t="s">
        <v>1930</v>
      </c>
      <c r="E1638" s="19" t="s">
        <v>2178</v>
      </c>
      <c r="F1638" s="19" t="s">
        <v>2356</v>
      </c>
      <c r="G1638" s="19" t="s">
        <v>2357</v>
      </c>
      <c r="H1638" s="72" t="s">
        <v>2195</v>
      </c>
      <c r="I1638" s="105">
        <v>2505500</v>
      </c>
      <c r="J1638" s="75">
        <v>2505500</v>
      </c>
      <c r="K1638" s="76">
        <v>21</v>
      </c>
      <c r="L1638" s="76" t="s">
        <v>2716</v>
      </c>
    </row>
    <row r="1639" spans="1:12" ht="75" customHeight="1" x14ac:dyDescent="0.3">
      <c r="A1639" s="70">
        <f t="shared" si="25"/>
        <v>1632</v>
      </c>
      <c r="B1639" s="87" t="s">
        <v>435</v>
      </c>
      <c r="C1639" s="83" t="s">
        <v>2565</v>
      </c>
      <c r="D1639" s="72" t="s">
        <v>1930</v>
      </c>
      <c r="E1639" s="19" t="s">
        <v>2178</v>
      </c>
      <c r="F1639" s="19" t="s">
        <v>2356</v>
      </c>
      <c r="G1639" s="19" t="s">
        <v>2357</v>
      </c>
      <c r="H1639" s="72" t="s">
        <v>2378</v>
      </c>
      <c r="I1639" s="105">
        <v>2510000</v>
      </c>
      <c r="J1639" s="75">
        <v>2509999.9999999995</v>
      </c>
      <c r="K1639" s="76">
        <v>22</v>
      </c>
      <c r="L1639" s="76" t="s">
        <v>2716</v>
      </c>
    </row>
    <row r="1640" spans="1:12" ht="75" customHeight="1" x14ac:dyDescent="0.3">
      <c r="A1640" s="70">
        <f t="shared" si="25"/>
        <v>1633</v>
      </c>
      <c r="B1640" s="87" t="s">
        <v>435</v>
      </c>
      <c r="C1640" s="83" t="s">
        <v>2565</v>
      </c>
      <c r="D1640" s="72" t="s">
        <v>1930</v>
      </c>
      <c r="E1640" s="19" t="s">
        <v>2178</v>
      </c>
      <c r="F1640" s="19" t="s">
        <v>2356</v>
      </c>
      <c r="G1640" s="19" t="s">
        <v>2357</v>
      </c>
      <c r="H1640" s="72" t="s">
        <v>2225</v>
      </c>
      <c r="I1640" s="105">
        <v>2511000</v>
      </c>
      <c r="J1640" s="75">
        <v>2511000</v>
      </c>
      <c r="K1640" s="76">
        <v>23</v>
      </c>
      <c r="L1640" s="76" t="s">
        <v>2716</v>
      </c>
    </row>
    <row r="1641" spans="1:12" ht="75" customHeight="1" x14ac:dyDescent="0.3">
      <c r="A1641" s="70">
        <f t="shared" si="25"/>
        <v>1634</v>
      </c>
      <c r="B1641" s="87" t="s">
        <v>435</v>
      </c>
      <c r="C1641" s="83" t="s">
        <v>2565</v>
      </c>
      <c r="D1641" s="72" t="s">
        <v>1930</v>
      </c>
      <c r="E1641" s="19" t="s">
        <v>2178</v>
      </c>
      <c r="F1641" s="19" t="s">
        <v>2356</v>
      </c>
      <c r="G1641" s="19" t="s">
        <v>2357</v>
      </c>
      <c r="H1641" s="72" t="s">
        <v>2196</v>
      </c>
      <c r="I1641" s="105">
        <v>2515000</v>
      </c>
      <c r="J1641" s="75">
        <v>2514999.9999999995</v>
      </c>
      <c r="K1641" s="76">
        <v>24</v>
      </c>
      <c r="L1641" s="76" t="s">
        <v>2716</v>
      </c>
    </row>
    <row r="1642" spans="1:12" ht="75" customHeight="1" x14ac:dyDescent="0.3">
      <c r="A1642" s="70">
        <f t="shared" si="25"/>
        <v>1635</v>
      </c>
      <c r="B1642" s="87" t="s">
        <v>435</v>
      </c>
      <c r="C1642" s="83" t="s">
        <v>2565</v>
      </c>
      <c r="D1642" s="72" t="s">
        <v>1930</v>
      </c>
      <c r="E1642" s="19" t="s">
        <v>2178</v>
      </c>
      <c r="F1642" s="19" t="s">
        <v>2356</v>
      </c>
      <c r="G1642" s="19" t="s">
        <v>2357</v>
      </c>
      <c r="H1642" s="72" t="s">
        <v>2236</v>
      </c>
      <c r="I1642" s="105">
        <v>2516000</v>
      </c>
      <c r="J1642" s="75">
        <v>2515999.9999999995</v>
      </c>
      <c r="K1642" s="76">
        <v>25</v>
      </c>
      <c r="L1642" s="76" t="s">
        <v>2716</v>
      </c>
    </row>
    <row r="1643" spans="1:12" ht="75" customHeight="1" x14ac:dyDescent="0.3">
      <c r="A1643" s="70">
        <f t="shared" si="25"/>
        <v>1636</v>
      </c>
      <c r="B1643" s="87" t="s">
        <v>435</v>
      </c>
      <c r="C1643" s="83" t="s">
        <v>2565</v>
      </c>
      <c r="D1643" s="72" t="s">
        <v>1930</v>
      </c>
      <c r="E1643" s="19" t="s">
        <v>2178</v>
      </c>
      <c r="F1643" s="19" t="s">
        <v>2356</v>
      </c>
      <c r="G1643" s="19" t="s">
        <v>2357</v>
      </c>
      <c r="H1643" s="72" t="s">
        <v>2342</v>
      </c>
      <c r="I1643" s="105">
        <v>2516800</v>
      </c>
      <c r="J1643" s="75">
        <v>2516799.9999999995</v>
      </c>
      <c r="K1643" s="76">
        <v>26</v>
      </c>
      <c r="L1643" s="76" t="s">
        <v>2716</v>
      </c>
    </row>
    <row r="1644" spans="1:12" ht="75" customHeight="1" x14ac:dyDescent="0.3">
      <c r="A1644" s="70">
        <f t="shared" si="25"/>
        <v>1637</v>
      </c>
      <c r="B1644" s="87" t="s">
        <v>435</v>
      </c>
      <c r="C1644" s="83" t="s">
        <v>2565</v>
      </c>
      <c r="D1644" s="72" t="s">
        <v>2126</v>
      </c>
      <c r="E1644" s="19" t="s">
        <v>2318</v>
      </c>
      <c r="F1644" s="19" t="s">
        <v>2319</v>
      </c>
      <c r="G1644" s="85" t="s">
        <v>2464</v>
      </c>
      <c r="H1644" s="19" t="s">
        <v>2563</v>
      </c>
      <c r="I1644" s="46">
        <v>2531208.65</v>
      </c>
      <c r="J1644" s="75">
        <v>2531208.65</v>
      </c>
      <c r="K1644" s="76">
        <v>27</v>
      </c>
      <c r="L1644" s="76" t="s">
        <v>2716</v>
      </c>
    </row>
    <row r="1645" spans="1:12" ht="75" customHeight="1" x14ac:dyDescent="0.3">
      <c r="A1645" s="70">
        <f t="shared" si="25"/>
        <v>1638</v>
      </c>
      <c r="B1645" s="87" t="s">
        <v>435</v>
      </c>
      <c r="C1645" s="83" t="s">
        <v>2565</v>
      </c>
      <c r="D1645" s="72" t="s">
        <v>2126</v>
      </c>
      <c r="E1645" s="19" t="s">
        <v>2318</v>
      </c>
      <c r="F1645" s="19" t="s">
        <v>2319</v>
      </c>
      <c r="G1645" s="85" t="s">
        <v>2464</v>
      </c>
      <c r="H1645" s="19" t="s">
        <v>2189</v>
      </c>
      <c r="I1645" s="46">
        <v>2546818.75</v>
      </c>
      <c r="J1645" s="75">
        <v>2546818.75</v>
      </c>
      <c r="K1645" s="76">
        <v>28</v>
      </c>
      <c r="L1645" s="76" t="s">
        <v>2716</v>
      </c>
    </row>
    <row r="1646" spans="1:12" ht="75" customHeight="1" x14ac:dyDescent="0.3">
      <c r="A1646" s="70">
        <f t="shared" si="25"/>
        <v>1639</v>
      </c>
      <c r="B1646" s="87" t="s">
        <v>435</v>
      </c>
      <c r="C1646" s="83" t="s">
        <v>2565</v>
      </c>
      <c r="D1646" s="72" t="s">
        <v>1930</v>
      </c>
      <c r="E1646" s="19" t="s">
        <v>2178</v>
      </c>
      <c r="F1646" s="19" t="s">
        <v>2356</v>
      </c>
      <c r="G1646" s="19" t="s">
        <v>2357</v>
      </c>
      <c r="H1646" s="72" t="s">
        <v>2216</v>
      </c>
      <c r="I1646" s="105">
        <v>2550000</v>
      </c>
      <c r="J1646" s="75">
        <v>2550000</v>
      </c>
      <c r="K1646" s="76">
        <v>29</v>
      </c>
      <c r="L1646" s="76" t="s">
        <v>2716</v>
      </c>
    </row>
    <row r="1647" spans="1:12" ht="75" customHeight="1" x14ac:dyDescent="0.3">
      <c r="A1647" s="70">
        <f t="shared" si="25"/>
        <v>1640</v>
      </c>
      <c r="B1647" s="87" t="s">
        <v>435</v>
      </c>
      <c r="C1647" s="83" t="s">
        <v>2565</v>
      </c>
      <c r="D1647" s="72" t="s">
        <v>2126</v>
      </c>
      <c r="E1647" s="19" t="s">
        <v>2318</v>
      </c>
      <c r="F1647" s="19" t="s">
        <v>2319</v>
      </c>
      <c r="G1647" s="85" t="s">
        <v>2464</v>
      </c>
      <c r="H1647" s="19" t="s">
        <v>2377</v>
      </c>
      <c r="I1647" s="46">
        <v>2579013</v>
      </c>
      <c r="J1647" s="75">
        <v>2579013</v>
      </c>
      <c r="K1647" s="76">
        <v>30</v>
      </c>
      <c r="L1647" s="76" t="s">
        <v>2716</v>
      </c>
    </row>
    <row r="1648" spans="1:12" ht="75" customHeight="1" x14ac:dyDescent="0.3">
      <c r="A1648" s="70">
        <f t="shared" si="25"/>
        <v>1641</v>
      </c>
      <c r="B1648" s="87" t="s">
        <v>435</v>
      </c>
      <c r="C1648" s="83" t="s">
        <v>2565</v>
      </c>
      <c r="D1648" s="72" t="s">
        <v>2126</v>
      </c>
      <c r="E1648" s="19" t="s">
        <v>2318</v>
      </c>
      <c r="F1648" s="19" t="s">
        <v>2319</v>
      </c>
      <c r="G1648" s="85" t="s">
        <v>2464</v>
      </c>
      <c r="H1648" s="19" t="s">
        <v>2379</v>
      </c>
      <c r="I1648" s="46">
        <v>2583225.4499999997</v>
      </c>
      <c r="J1648" s="75">
        <v>2583225.4499999997</v>
      </c>
      <c r="K1648" s="76">
        <v>31</v>
      </c>
      <c r="L1648" s="76" t="s">
        <v>2716</v>
      </c>
    </row>
    <row r="1649" spans="1:12" ht="75" customHeight="1" x14ac:dyDescent="0.3">
      <c r="A1649" s="70">
        <f t="shared" si="25"/>
        <v>1642</v>
      </c>
      <c r="B1649" s="87" t="s">
        <v>435</v>
      </c>
      <c r="C1649" s="83" t="s">
        <v>2565</v>
      </c>
      <c r="D1649" s="72" t="s">
        <v>1930</v>
      </c>
      <c r="E1649" s="19" t="s">
        <v>2178</v>
      </c>
      <c r="F1649" s="19" t="s">
        <v>2343</v>
      </c>
      <c r="G1649" s="19" t="s">
        <v>2344</v>
      </c>
      <c r="H1649" s="72" t="s">
        <v>2225</v>
      </c>
      <c r="I1649" s="105">
        <v>2650000</v>
      </c>
      <c r="J1649" s="75">
        <v>2650000</v>
      </c>
      <c r="K1649" s="76">
        <v>32</v>
      </c>
      <c r="L1649" s="76" t="s">
        <v>2716</v>
      </c>
    </row>
    <row r="1650" spans="1:12" ht="75" customHeight="1" x14ac:dyDescent="0.3">
      <c r="A1650" s="70">
        <f t="shared" si="25"/>
        <v>1643</v>
      </c>
      <c r="B1650" s="87" t="s">
        <v>435</v>
      </c>
      <c r="C1650" s="83" t="s">
        <v>2565</v>
      </c>
      <c r="D1650" s="106" t="s">
        <v>1576</v>
      </c>
      <c r="E1650" s="19" t="s">
        <v>2358</v>
      </c>
      <c r="F1650" s="19" t="s">
        <v>2359</v>
      </c>
      <c r="G1650" s="19" t="s">
        <v>2359</v>
      </c>
      <c r="H1650" s="72" t="s">
        <v>2360</v>
      </c>
      <c r="I1650" s="105">
        <f>(2048000+477000+30000)*1.15</f>
        <v>2938250</v>
      </c>
      <c r="J1650" s="75">
        <v>3366273.0684138117</v>
      </c>
      <c r="K1650" s="76">
        <v>33</v>
      </c>
      <c r="L1650" s="76" t="s">
        <v>2716</v>
      </c>
    </row>
    <row r="1651" spans="1:12" ht="75" customHeight="1" x14ac:dyDescent="0.3">
      <c r="A1651" s="70">
        <f t="shared" si="25"/>
        <v>1644</v>
      </c>
      <c r="B1651" s="87" t="s">
        <v>436</v>
      </c>
      <c r="C1651" s="83" t="s">
        <v>2566</v>
      </c>
      <c r="D1651" s="72" t="s">
        <v>2126</v>
      </c>
      <c r="E1651" s="19" t="s">
        <v>2127</v>
      </c>
      <c r="F1651" s="19" t="s">
        <v>2137</v>
      </c>
      <c r="G1651" s="85" t="s">
        <v>2138</v>
      </c>
      <c r="H1651" s="19" t="s">
        <v>2563</v>
      </c>
      <c r="I1651" s="46">
        <v>1097553.0999999999</v>
      </c>
      <c r="J1651" s="75">
        <v>1097553.0999999999</v>
      </c>
      <c r="K1651" s="76">
        <v>1</v>
      </c>
      <c r="L1651" s="76" t="s">
        <v>2716</v>
      </c>
    </row>
    <row r="1652" spans="1:12" ht="75" customHeight="1" x14ac:dyDescent="0.3">
      <c r="A1652" s="70">
        <f t="shared" si="25"/>
        <v>1645</v>
      </c>
      <c r="B1652" s="87" t="s">
        <v>436</v>
      </c>
      <c r="C1652" s="83" t="s">
        <v>2566</v>
      </c>
      <c r="D1652" s="72" t="s">
        <v>2126</v>
      </c>
      <c r="E1652" s="19" t="s">
        <v>2127</v>
      </c>
      <c r="F1652" s="19" t="s">
        <v>2137</v>
      </c>
      <c r="G1652" s="85" t="s">
        <v>2138</v>
      </c>
      <c r="H1652" s="19" t="s">
        <v>2377</v>
      </c>
      <c r="I1652" s="46">
        <v>1179537.75</v>
      </c>
      <c r="J1652" s="75">
        <v>1179537.75</v>
      </c>
      <c r="K1652" s="76">
        <v>2</v>
      </c>
      <c r="L1652" s="76" t="s">
        <v>2716</v>
      </c>
    </row>
    <row r="1653" spans="1:12" ht="75" customHeight="1" x14ac:dyDescent="0.3">
      <c r="A1653" s="70">
        <f t="shared" si="25"/>
        <v>1646</v>
      </c>
      <c r="B1653" s="87" t="s">
        <v>436</v>
      </c>
      <c r="C1653" s="83" t="s">
        <v>2566</v>
      </c>
      <c r="D1653" s="72" t="s">
        <v>2126</v>
      </c>
      <c r="E1653" s="19" t="s">
        <v>2127</v>
      </c>
      <c r="F1653" s="19" t="s">
        <v>2137</v>
      </c>
      <c r="G1653" s="85" t="s">
        <v>2138</v>
      </c>
      <c r="H1653" s="19" t="s">
        <v>2379</v>
      </c>
      <c r="I1653" s="46">
        <v>1196280.0249999999</v>
      </c>
      <c r="J1653" s="75">
        <v>1196280.0249999999</v>
      </c>
      <c r="K1653" s="76">
        <v>3</v>
      </c>
      <c r="L1653" s="76" t="s">
        <v>2716</v>
      </c>
    </row>
    <row r="1654" spans="1:12" ht="75" customHeight="1" x14ac:dyDescent="0.3">
      <c r="A1654" s="70">
        <f t="shared" si="25"/>
        <v>1647</v>
      </c>
      <c r="B1654" s="87" t="s">
        <v>436</v>
      </c>
      <c r="C1654" s="83" t="s">
        <v>2566</v>
      </c>
      <c r="D1654" s="72" t="s">
        <v>2142</v>
      </c>
      <c r="E1654" s="19" t="s">
        <v>2143</v>
      </c>
      <c r="F1654" s="19" t="s">
        <v>2264</v>
      </c>
      <c r="G1654" s="85" t="s">
        <v>2265</v>
      </c>
      <c r="H1654" s="72" t="s">
        <v>2166</v>
      </c>
      <c r="I1654" s="46">
        <v>1290699.46</v>
      </c>
      <c r="J1654" s="75">
        <v>1327890.6433487197</v>
      </c>
      <c r="K1654" s="76">
        <v>4</v>
      </c>
      <c r="L1654" s="76" t="s">
        <v>2716</v>
      </c>
    </row>
    <row r="1655" spans="1:12" ht="75" customHeight="1" x14ac:dyDescent="0.3">
      <c r="A1655" s="70">
        <f t="shared" si="25"/>
        <v>1648</v>
      </c>
      <c r="B1655" s="87" t="s">
        <v>436</v>
      </c>
      <c r="C1655" s="83" t="s">
        <v>2566</v>
      </c>
      <c r="D1655" s="72" t="s">
        <v>2126</v>
      </c>
      <c r="E1655" s="19" t="s">
        <v>2127</v>
      </c>
      <c r="F1655" s="19" t="s">
        <v>2135</v>
      </c>
      <c r="G1655" s="85" t="s">
        <v>2136</v>
      </c>
      <c r="H1655" s="19" t="s">
        <v>2189</v>
      </c>
      <c r="I1655" s="46">
        <v>1298924.4249999998</v>
      </c>
      <c r="J1655" s="75">
        <v>1298924.4249999998</v>
      </c>
      <c r="K1655" s="76">
        <v>5</v>
      </c>
      <c r="L1655" s="76" t="s">
        <v>2716</v>
      </c>
    </row>
    <row r="1656" spans="1:12" ht="75" customHeight="1" x14ac:dyDescent="0.3">
      <c r="A1656" s="70">
        <f t="shared" si="25"/>
        <v>1649</v>
      </c>
      <c r="B1656" s="87" t="s">
        <v>436</v>
      </c>
      <c r="C1656" s="83" t="s">
        <v>2566</v>
      </c>
      <c r="D1656" s="72" t="s">
        <v>2142</v>
      </c>
      <c r="E1656" s="19" t="s">
        <v>2143</v>
      </c>
      <c r="F1656" s="19" t="s">
        <v>2269</v>
      </c>
      <c r="G1656" s="85" t="s">
        <v>2270</v>
      </c>
      <c r="H1656" s="72" t="s">
        <v>2166</v>
      </c>
      <c r="I1656" s="46">
        <v>1347393.72</v>
      </c>
      <c r="J1656" s="75">
        <v>1385772.272091039</v>
      </c>
      <c r="K1656" s="76">
        <v>6</v>
      </c>
      <c r="L1656" s="76" t="s">
        <v>2716</v>
      </c>
    </row>
    <row r="1657" spans="1:12" ht="75" customHeight="1" x14ac:dyDescent="0.3">
      <c r="A1657" s="70">
        <f t="shared" si="25"/>
        <v>1650</v>
      </c>
      <c r="B1657" s="87" t="s">
        <v>436</v>
      </c>
      <c r="C1657" s="83" t="s">
        <v>2566</v>
      </c>
      <c r="D1657" s="72" t="s">
        <v>2142</v>
      </c>
      <c r="E1657" s="19" t="s">
        <v>2143</v>
      </c>
      <c r="F1657" s="19" t="s">
        <v>2271</v>
      </c>
      <c r="G1657" s="85" t="s">
        <v>2272</v>
      </c>
      <c r="H1657" s="72" t="s">
        <v>2166</v>
      </c>
      <c r="I1657" s="46">
        <v>1376370.79</v>
      </c>
      <c r="J1657" s="75">
        <v>1416030.5713767677</v>
      </c>
      <c r="K1657" s="76">
        <v>7</v>
      </c>
      <c r="L1657" s="76" t="s">
        <v>2716</v>
      </c>
    </row>
    <row r="1658" spans="1:12" ht="75" customHeight="1" x14ac:dyDescent="0.3">
      <c r="A1658" s="70">
        <f t="shared" si="25"/>
        <v>1651</v>
      </c>
      <c r="B1658" s="87" t="s">
        <v>436</v>
      </c>
      <c r="C1658" s="72" t="s">
        <v>2566</v>
      </c>
      <c r="D1658" s="72" t="s">
        <v>2217</v>
      </c>
      <c r="E1658" s="19" t="s">
        <v>2218</v>
      </c>
      <c r="F1658" s="19" t="s">
        <v>2278</v>
      </c>
      <c r="G1658" s="85" t="s">
        <v>2307</v>
      </c>
      <c r="H1658" s="72" t="s">
        <v>2545</v>
      </c>
      <c r="I1658" s="81">
        <v>1436120</v>
      </c>
      <c r="J1658" s="75">
        <v>1576832.1791097252</v>
      </c>
      <c r="K1658" s="76">
        <v>8</v>
      </c>
      <c r="L1658" s="76" t="s">
        <v>2716</v>
      </c>
    </row>
    <row r="1659" spans="1:12" ht="75" customHeight="1" x14ac:dyDescent="0.3">
      <c r="A1659" s="70">
        <f t="shared" si="25"/>
        <v>1652</v>
      </c>
      <c r="B1659" s="87" t="s">
        <v>436</v>
      </c>
      <c r="C1659" s="83" t="s">
        <v>2566</v>
      </c>
      <c r="D1659" s="72" t="s">
        <v>2126</v>
      </c>
      <c r="E1659" s="19" t="s">
        <v>2127</v>
      </c>
      <c r="F1659" s="19" t="s">
        <v>2135</v>
      </c>
      <c r="G1659" s="85" t="s">
        <v>2136</v>
      </c>
      <c r="H1659" s="19" t="s">
        <v>2563</v>
      </c>
      <c r="I1659" s="46">
        <v>1448750.45</v>
      </c>
      <c r="J1659" s="75">
        <v>1448750.45</v>
      </c>
      <c r="K1659" s="76">
        <v>9</v>
      </c>
      <c r="L1659" s="76" t="s">
        <v>2716</v>
      </c>
    </row>
    <row r="1660" spans="1:12" ht="75" customHeight="1" x14ac:dyDescent="0.3">
      <c r="A1660" s="70">
        <f t="shared" si="25"/>
        <v>1653</v>
      </c>
      <c r="B1660" s="87" t="s">
        <v>436</v>
      </c>
      <c r="C1660" s="83" t="s">
        <v>2566</v>
      </c>
      <c r="D1660" s="72" t="s">
        <v>1930</v>
      </c>
      <c r="E1660" s="19" t="s">
        <v>2178</v>
      </c>
      <c r="F1660" s="19" t="s">
        <v>2403</v>
      </c>
      <c r="G1660" s="19" t="s">
        <v>2404</v>
      </c>
      <c r="H1660" s="72" t="s">
        <v>2195</v>
      </c>
      <c r="I1660" s="105">
        <v>1500000</v>
      </c>
      <c r="J1660" s="75">
        <v>1500000</v>
      </c>
      <c r="K1660" s="76">
        <v>10</v>
      </c>
      <c r="L1660" s="76" t="s">
        <v>2716</v>
      </c>
    </row>
    <row r="1661" spans="1:12" ht="75" customHeight="1" x14ac:dyDescent="0.3">
      <c r="A1661" s="70">
        <f t="shared" si="25"/>
        <v>1654</v>
      </c>
      <c r="B1661" s="87" t="s">
        <v>436</v>
      </c>
      <c r="C1661" s="83" t="s">
        <v>2566</v>
      </c>
      <c r="D1661" s="72" t="s">
        <v>1930</v>
      </c>
      <c r="E1661" s="19" t="s">
        <v>2178</v>
      </c>
      <c r="F1661" s="19" t="s">
        <v>2306</v>
      </c>
      <c r="G1661" s="19" t="s">
        <v>2307</v>
      </c>
      <c r="H1661" s="72" t="s">
        <v>2195</v>
      </c>
      <c r="I1661" s="105">
        <v>1530000</v>
      </c>
      <c r="J1661" s="75">
        <v>1529999.9999999998</v>
      </c>
      <c r="K1661" s="76">
        <v>11</v>
      </c>
      <c r="L1661" s="76" t="s">
        <v>2716</v>
      </c>
    </row>
    <row r="1662" spans="1:12" ht="75" customHeight="1" x14ac:dyDescent="0.3">
      <c r="A1662" s="70">
        <f t="shared" si="25"/>
        <v>1655</v>
      </c>
      <c r="B1662" s="87" t="s">
        <v>436</v>
      </c>
      <c r="C1662" s="83" t="s">
        <v>2566</v>
      </c>
      <c r="D1662" s="72" t="s">
        <v>1930</v>
      </c>
      <c r="E1662" s="19" t="s">
        <v>2178</v>
      </c>
      <c r="F1662" s="19" t="s">
        <v>2445</v>
      </c>
      <c r="G1662" s="19" t="s">
        <v>2277</v>
      </c>
      <c r="H1662" s="72" t="s">
        <v>2225</v>
      </c>
      <c r="I1662" s="105">
        <v>1550000</v>
      </c>
      <c r="J1662" s="75">
        <v>1549999.9999999998</v>
      </c>
      <c r="K1662" s="76">
        <v>12</v>
      </c>
      <c r="L1662" s="76" t="s">
        <v>2716</v>
      </c>
    </row>
    <row r="1663" spans="1:12" ht="75" customHeight="1" x14ac:dyDescent="0.3">
      <c r="A1663" s="70">
        <f t="shared" si="25"/>
        <v>1656</v>
      </c>
      <c r="B1663" s="87" t="s">
        <v>436</v>
      </c>
      <c r="C1663" s="83" t="s">
        <v>2566</v>
      </c>
      <c r="D1663" s="72" t="s">
        <v>1930</v>
      </c>
      <c r="E1663" s="19" t="s">
        <v>2178</v>
      </c>
      <c r="F1663" s="19" t="s">
        <v>2273</v>
      </c>
      <c r="G1663" s="19" t="s">
        <v>2274</v>
      </c>
      <c r="H1663" s="72" t="s">
        <v>2196</v>
      </c>
      <c r="I1663" s="105">
        <v>1573000</v>
      </c>
      <c r="J1663" s="75">
        <v>1572999.9999999998</v>
      </c>
      <c r="K1663" s="76">
        <v>13</v>
      </c>
      <c r="L1663" s="76" t="s">
        <v>2716</v>
      </c>
    </row>
    <row r="1664" spans="1:12" ht="75" customHeight="1" x14ac:dyDescent="0.3">
      <c r="A1664" s="70">
        <f t="shared" si="25"/>
        <v>1657</v>
      </c>
      <c r="B1664" s="87" t="s">
        <v>436</v>
      </c>
      <c r="C1664" s="83" t="s">
        <v>2566</v>
      </c>
      <c r="D1664" s="72" t="s">
        <v>1930</v>
      </c>
      <c r="E1664" s="19" t="s">
        <v>2178</v>
      </c>
      <c r="F1664" s="19" t="s">
        <v>2291</v>
      </c>
      <c r="G1664" s="19" t="s">
        <v>2279</v>
      </c>
      <c r="H1664" s="72" t="s">
        <v>2378</v>
      </c>
      <c r="I1664" s="105">
        <v>1573000</v>
      </c>
      <c r="J1664" s="75">
        <v>1572999.9999999998</v>
      </c>
      <c r="K1664" s="76">
        <v>14</v>
      </c>
      <c r="L1664" s="76" t="s">
        <v>2716</v>
      </c>
    </row>
    <row r="1665" spans="1:12" ht="75" customHeight="1" x14ac:dyDescent="0.3">
      <c r="A1665" s="70">
        <f t="shared" si="25"/>
        <v>1658</v>
      </c>
      <c r="B1665" s="87" t="s">
        <v>436</v>
      </c>
      <c r="C1665" s="83" t="s">
        <v>2566</v>
      </c>
      <c r="D1665" s="72" t="s">
        <v>2126</v>
      </c>
      <c r="E1665" s="19" t="s">
        <v>2127</v>
      </c>
      <c r="F1665" s="19" t="s">
        <v>2135</v>
      </c>
      <c r="G1665" s="85" t="s">
        <v>2136</v>
      </c>
      <c r="H1665" s="19" t="s">
        <v>2377</v>
      </c>
      <c r="I1665" s="46">
        <v>1583467.2</v>
      </c>
      <c r="J1665" s="75">
        <v>1583467.2</v>
      </c>
      <c r="K1665" s="76">
        <v>15</v>
      </c>
      <c r="L1665" s="76" t="s">
        <v>2716</v>
      </c>
    </row>
    <row r="1666" spans="1:12" ht="75" customHeight="1" x14ac:dyDescent="0.3">
      <c r="A1666" s="70">
        <f t="shared" si="25"/>
        <v>1659</v>
      </c>
      <c r="B1666" s="87" t="s">
        <v>436</v>
      </c>
      <c r="C1666" s="83" t="s">
        <v>2566</v>
      </c>
      <c r="D1666" s="72" t="s">
        <v>1930</v>
      </c>
      <c r="E1666" s="19" t="s">
        <v>2178</v>
      </c>
      <c r="F1666" s="19" t="s">
        <v>2295</v>
      </c>
      <c r="G1666" s="19" t="s">
        <v>2296</v>
      </c>
      <c r="H1666" s="72" t="s">
        <v>2195</v>
      </c>
      <c r="I1666" s="105">
        <v>1584000</v>
      </c>
      <c r="J1666" s="75">
        <v>1583999.9999999998</v>
      </c>
      <c r="K1666" s="76">
        <v>16</v>
      </c>
      <c r="L1666" s="76" t="s">
        <v>2716</v>
      </c>
    </row>
    <row r="1667" spans="1:12" ht="75" customHeight="1" x14ac:dyDescent="0.3">
      <c r="A1667" s="70">
        <f t="shared" si="25"/>
        <v>1660</v>
      </c>
      <c r="B1667" s="87" t="s">
        <v>436</v>
      </c>
      <c r="C1667" s="83" t="s">
        <v>2566</v>
      </c>
      <c r="D1667" s="72" t="s">
        <v>2126</v>
      </c>
      <c r="E1667" s="19" t="s">
        <v>2127</v>
      </c>
      <c r="F1667" s="19" t="s">
        <v>2135</v>
      </c>
      <c r="G1667" s="85" t="s">
        <v>2136</v>
      </c>
      <c r="H1667" s="19" t="s">
        <v>2379</v>
      </c>
      <c r="I1667" s="46">
        <v>1600209.4749999999</v>
      </c>
      <c r="J1667" s="75">
        <v>1600209.4749999996</v>
      </c>
      <c r="K1667" s="76">
        <v>17</v>
      </c>
      <c r="L1667" s="76" t="s">
        <v>2716</v>
      </c>
    </row>
    <row r="1668" spans="1:12" ht="75" customHeight="1" x14ac:dyDescent="0.3">
      <c r="A1668" s="70">
        <f t="shared" si="25"/>
        <v>1661</v>
      </c>
      <c r="B1668" s="87" t="s">
        <v>436</v>
      </c>
      <c r="C1668" s="83" t="s">
        <v>2566</v>
      </c>
      <c r="D1668" s="72" t="s">
        <v>1930</v>
      </c>
      <c r="E1668" s="19" t="s">
        <v>2178</v>
      </c>
      <c r="F1668" s="72" t="s">
        <v>2291</v>
      </c>
      <c r="G1668" s="19" t="s">
        <v>2279</v>
      </c>
      <c r="H1668" s="72" t="s">
        <v>2225</v>
      </c>
      <c r="I1668" s="105">
        <v>1605555</v>
      </c>
      <c r="J1668" s="75">
        <v>1605554.9999999998</v>
      </c>
      <c r="K1668" s="76">
        <v>18</v>
      </c>
      <c r="L1668" s="76" t="s">
        <v>2716</v>
      </c>
    </row>
    <row r="1669" spans="1:12" ht="75" customHeight="1" x14ac:dyDescent="0.3">
      <c r="A1669" s="70">
        <f t="shared" si="25"/>
        <v>1662</v>
      </c>
      <c r="B1669" s="87" t="s">
        <v>436</v>
      </c>
      <c r="C1669" s="83" t="s">
        <v>2566</v>
      </c>
      <c r="D1669" s="72" t="s">
        <v>1930</v>
      </c>
      <c r="E1669" s="19" t="s">
        <v>2178</v>
      </c>
      <c r="F1669" s="19" t="s">
        <v>2446</v>
      </c>
      <c r="G1669" s="19" t="s">
        <v>2285</v>
      </c>
      <c r="H1669" s="72" t="s">
        <v>2195</v>
      </c>
      <c r="I1669" s="105">
        <v>1610000</v>
      </c>
      <c r="J1669" s="75">
        <v>1609999.9999999998</v>
      </c>
      <c r="K1669" s="76">
        <v>19</v>
      </c>
      <c r="L1669" s="76" t="s">
        <v>2716</v>
      </c>
    </row>
    <row r="1670" spans="1:12" ht="75" customHeight="1" x14ac:dyDescent="0.3">
      <c r="A1670" s="70">
        <f t="shared" si="25"/>
        <v>1663</v>
      </c>
      <c r="B1670" s="87" t="s">
        <v>436</v>
      </c>
      <c r="C1670" s="83" t="s">
        <v>2566</v>
      </c>
      <c r="D1670" s="72" t="s">
        <v>1930</v>
      </c>
      <c r="E1670" s="19" t="s">
        <v>2178</v>
      </c>
      <c r="F1670" s="19" t="s">
        <v>2291</v>
      </c>
      <c r="G1670" s="19" t="s">
        <v>2279</v>
      </c>
      <c r="H1670" s="72" t="s">
        <v>2236</v>
      </c>
      <c r="I1670" s="105">
        <v>1615000</v>
      </c>
      <c r="J1670" s="75">
        <v>1615000</v>
      </c>
      <c r="K1670" s="76">
        <v>20</v>
      </c>
      <c r="L1670" s="76" t="s">
        <v>2716</v>
      </c>
    </row>
    <row r="1671" spans="1:12" ht="75" customHeight="1" x14ac:dyDescent="0.3">
      <c r="A1671" s="70">
        <f t="shared" si="25"/>
        <v>1664</v>
      </c>
      <c r="B1671" s="87" t="s">
        <v>436</v>
      </c>
      <c r="C1671" s="83" t="s">
        <v>2566</v>
      </c>
      <c r="D1671" s="72" t="s">
        <v>1930</v>
      </c>
      <c r="E1671" s="19" t="s">
        <v>2178</v>
      </c>
      <c r="F1671" s="19" t="s">
        <v>2291</v>
      </c>
      <c r="G1671" s="19" t="s">
        <v>2279</v>
      </c>
      <c r="H1671" s="72" t="s">
        <v>2405</v>
      </c>
      <c r="I1671" s="105">
        <v>1620000</v>
      </c>
      <c r="J1671" s="75">
        <v>1620000</v>
      </c>
      <c r="K1671" s="76">
        <v>21</v>
      </c>
      <c r="L1671" s="76" t="s">
        <v>2716</v>
      </c>
    </row>
    <row r="1672" spans="1:12" ht="75" customHeight="1" x14ac:dyDescent="0.3">
      <c r="A1672" s="70">
        <f t="shared" si="25"/>
        <v>1665</v>
      </c>
      <c r="B1672" s="87" t="s">
        <v>436</v>
      </c>
      <c r="C1672" s="83" t="s">
        <v>2566</v>
      </c>
      <c r="D1672" s="72" t="s">
        <v>1930</v>
      </c>
      <c r="E1672" s="19" t="s">
        <v>2178</v>
      </c>
      <c r="F1672" s="19" t="s">
        <v>2291</v>
      </c>
      <c r="G1672" s="19" t="s">
        <v>2279</v>
      </c>
      <c r="H1672" s="72" t="s">
        <v>2196</v>
      </c>
      <c r="I1672" s="105">
        <v>1620500</v>
      </c>
      <c r="J1672" s="75">
        <v>1620499.9999999998</v>
      </c>
      <c r="K1672" s="76">
        <v>22</v>
      </c>
      <c r="L1672" s="76" t="s">
        <v>2716</v>
      </c>
    </row>
    <row r="1673" spans="1:12" ht="75" customHeight="1" x14ac:dyDescent="0.3">
      <c r="A1673" s="70">
        <f t="shared" ref="A1673:A1736" si="26">ROW(A1666)</f>
        <v>1666</v>
      </c>
      <c r="B1673" s="87" t="s">
        <v>436</v>
      </c>
      <c r="C1673" s="83" t="s">
        <v>2566</v>
      </c>
      <c r="D1673" s="72" t="s">
        <v>1930</v>
      </c>
      <c r="E1673" s="19" t="s">
        <v>2178</v>
      </c>
      <c r="F1673" s="19" t="s">
        <v>2291</v>
      </c>
      <c r="G1673" s="19" t="s">
        <v>2279</v>
      </c>
      <c r="H1673" s="72" t="s">
        <v>2342</v>
      </c>
      <c r="I1673" s="105">
        <v>1621000</v>
      </c>
      <c r="J1673" s="75">
        <v>1621000</v>
      </c>
      <c r="K1673" s="76">
        <v>23</v>
      </c>
      <c r="L1673" s="76" t="s">
        <v>2716</v>
      </c>
    </row>
    <row r="1674" spans="1:12" ht="75" customHeight="1" x14ac:dyDescent="0.3">
      <c r="A1674" s="70">
        <f t="shared" si="26"/>
        <v>1667</v>
      </c>
      <c r="B1674" s="87" t="s">
        <v>436</v>
      </c>
      <c r="C1674" s="83" t="s">
        <v>2566</v>
      </c>
      <c r="D1674" s="72" t="s">
        <v>1930</v>
      </c>
      <c r="E1674" s="19" t="s">
        <v>2178</v>
      </c>
      <c r="F1674" s="19" t="s">
        <v>2291</v>
      </c>
      <c r="G1674" s="19" t="s">
        <v>2279</v>
      </c>
      <c r="H1674" s="72" t="s">
        <v>2195</v>
      </c>
      <c r="I1674" s="105">
        <v>1622000</v>
      </c>
      <c r="J1674" s="75">
        <v>1621999.9999999998</v>
      </c>
      <c r="K1674" s="76">
        <v>24</v>
      </c>
      <c r="L1674" s="76" t="s">
        <v>2716</v>
      </c>
    </row>
    <row r="1675" spans="1:12" ht="75" customHeight="1" x14ac:dyDescent="0.3">
      <c r="A1675" s="70">
        <f t="shared" si="26"/>
        <v>1668</v>
      </c>
      <c r="B1675" s="87" t="s">
        <v>436</v>
      </c>
      <c r="C1675" s="83" t="s">
        <v>2566</v>
      </c>
      <c r="D1675" s="72" t="s">
        <v>1930</v>
      </c>
      <c r="E1675" s="19" t="s">
        <v>2178</v>
      </c>
      <c r="F1675" s="19" t="s">
        <v>2448</v>
      </c>
      <c r="G1675" s="19" t="s">
        <v>2292</v>
      </c>
      <c r="H1675" s="72" t="s">
        <v>2195</v>
      </c>
      <c r="I1675" s="105">
        <v>1636000</v>
      </c>
      <c r="J1675" s="75">
        <v>1636000</v>
      </c>
      <c r="K1675" s="76">
        <v>25</v>
      </c>
      <c r="L1675" s="76" t="s">
        <v>2716</v>
      </c>
    </row>
    <row r="1676" spans="1:12" ht="75" customHeight="1" x14ac:dyDescent="0.3">
      <c r="A1676" s="70">
        <f t="shared" si="26"/>
        <v>1669</v>
      </c>
      <c r="B1676" s="87" t="s">
        <v>436</v>
      </c>
      <c r="C1676" s="83" t="s">
        <v>2566</v>
      </c>
      <c r="D1676" s="72" t="s">
        <v>1930</v>
      </c>
      <c r="E1676" s="19" t="s">
        <v>2178</v>
      </c>
      <c r="F1676" s="19" t="s">
        <v>2447</v>
      </c>
      <c r="G1676" s="19" t="s">
        <v>2289</v>
      </c>
      <c r="H1676" s="72" t="s">
        <v>2457</v>
      </c>
      <c r="I1676" s="105">
        <v>1650000</v>
      </c>
      <c r="J1676" s="75">
        <v>1649999.9999999998</v>
      </c>
      <c r="K1676" s="76">
        <v>26</v>
      </c>
      <c r="L1676" s="76" t="s">
        <v>2716</v>
      </c>
    </row>
    <row r="1677" spans="1:12" ht="75" customHeight="1" x14ac:dyDescent="0.3">
      <c r="A1677" s="70">
        <f t="shared" si="26"/>
        <v>1670</v>
      </c>
      <c r="B1677" s="87" t="s">
        <v>436</v>
      </c>
      <c r="C1677" s="83" t="s">
        <v>2566</v>
      </c>
      <c r="D1677" s="72" t="s">
        <v>1930</v>
      </c>
      <c r="E1677" s="19" t="s">
        <v>2178</v>
      </c>
      <c r="F1677" s="19" t="s">
        <v>2308</v>
      </c>
      <c r="G1677" s="19" t="s">
        <v>2309</v>
      </c>
      <c r="H1677" s="72" t="s">
        <v>2195</v>
      </c>
      <c r="I1677" s="105">
        <v>1655000</v>
      </c>
      <c r="J1677" s="75">
        <v>1654999.9999999998</v>
      </c>
      <c r="K1677" s="76">
        <v>27</v>
      </c>
      <c r="L1677" s="76" t="s">
        <v>2716</v>
      </c>
    </row>
    <row r="1678" spans="1:12" ht="75" customHeight="1" x14ac:dyDescent="0.3">
      <c r="A1678" s="70">
        <f t="shared" si="26"/>
        <v>1671</v>
      </c>
      <c r="B1678" s="87" t="s">
        <v>436</v>
      </c>
      <c r="C1678" s="83" t="s">
        <v>2566</v>
      </c>
      <c r="D1678" s="72" t="s">
        <v>1930</v>
      </c>
      <c r="E1678" s="19" t="s">
        <v>2178</v>
      </c>
      <c r="F1678" s="19" t="s">
        <v>2308</v>
      </c>
      <c r="G1678" s="19" t="s">
        <v>2309</v>
      </c>
      <c r="H1678" s="72" t="s">
        <v>2342</v>
      </c>
      <c r="I1678" s="105">
        <v>1660000</v>
      </c>
      <c r="J1678" s="75">
        <v>1659999.9999999998</v>
      </c>
      <c r="K1678" s="76">
        <v>28</v>
      </c>
      <c r="L1678" s="76" t="s">
        <v>2716</v>
      </c>
    </row>
    <row r="1679" spans="1:12" ht="75" customHeight="1" x14ac:dyDescent="0.3">
      <c r="A1679" s="70">
        <f t="shared" si="26"/>
        <v>1672</v>
      </c>
      <c r="B1679" s="87" t="s">
        <v>436</v>
      </c>
      <c r="C1679" s="83" t="s">
        <v>2566</v>
      </c>
      <c r="D1679" s="72" t="s">
        <v>1930</v>
      </c>
      <c r="E1679" s="19" t="s">
        <v>2178</v>
      </c>
      <c r="F1679" s="19" t="s">
        <v>2308</v>
      </c>
      <c r="G1679" s="19" t="s">
        <v>2309</v>
      </c>
      <c r="H1679" s="72" t="s">
        <v>2378</v>
      </c>
      <c r="I1679" s="105">
        <v>1661000</v>
      </c>
      <c r="J1679" s="75">
        <v>1661000</v>
      </c>
      <c r="K1679" s="76">
        <v>29</v>
      </c>
      <c r="L1679" s="76" t="s">
        <v>2716</v>
      </c>
    </row>
    <row r="1680" spans="1:12" ht="75" customHeight="1" x14ac:dyDescent="0.3">
      <c r="A1680" s="70">
        <f t="shared" si="26"/>
        <v>1673</v>
      </c>
      <c r="B1680" s="87" t="s">
        <v>436</v>
      </c>
      <c r="C1680" s="83" t="s">
        <v>2566</v>
      </c>
      <c r="D1680" s="72" t="s">
        <v>1930</v>
      </c>
      <c r="E1680" s="19" t="s">
        <v>2178</v>
      </c>
      <c r="F1680" s="19" t="s">
        <v>2308</v>
      </c>
      <c r="G1680" s="19" t="s">
        <v>2309</v>
      </c>
      <c r="H1680" s="72" t="s">
        <v>2196</v>
      </c>
      <c r="I1680" s="105">
        <v>1662000</v>
      </c>
      <c r="J1680" s="75">
        <v>1662000</v>
      </c>
      <c r="K1680" s="76">
        <v>30</v>
      </c>
      <c r="L1680" s="76" t="s">
        <v>2716</v>
      </c>
    </row>
    <row r="1681" spans="1:12" ht="75" customHeight="1" x14ac:dyDescent="0.3">
      <c r="A1681" s="70">
        <f t="shared" si="26"/>
        <v>1674</v>
      </c>
      <c r="B1681" s="87" t="s">
        <v>436</v>
      </c>
      <c r="C1681" s="83" t="s">
        <v>2566</v>
      </c>
      <c r="D1681" s="72" t="s">
        <v>1930</v>
      </c>
      <c r="E1681" s="19" t="s">
        <v>2178</v>
      </c>
      <c r="F1681" s="19" t="s">
        <v>2308</v>
      </c>
      <c r="G1681" s="19" t="s">
        <v>2309</v>
      </c>
      <c r="H1681" s="72" t="s">
        <v>2236</v>
      </c>
      <c r="I1681" s="105">
        <v>1663000</v>
      </c>
      <c r="J1681" s="75">
        <v>1663000</v>
      </c>
      <c r="K1681" s="76">
        <v>31</v>
      </c>
      <c r="L1681" s="76" t="s">
        <v>2716</v>
      </c>
    </row>
    <row r="1682" spans="1:12" ht="75" customHeight="1" x14ac:dyDescent="0.3">
      <c r="A1682" s="70">
        <f t="shared" si="26"/>
        <v>1675</v>
      </c>
      <c r="B1682" s="87" t="s">
        <v>436</v>
      </c>
      <c r="C1682" s="83" t="s">
        <v>2566</v>
      </c>
      <c r="D1682" s="72" t="s">
        <v>1930</v>
      </c>
      <c r="E1682" s="19" t="s">
        <v>2178</v>
      </c>
      <c r="F1682" s="19" t="s">
        <v>2308</v>
      </c>
      <c r="G1682" s="19" t="s">
        <v>2309</v>
      </c>
      <c r="H1682" s="72" t="s">
        <v>2225</v>
      </c>
      <c r="I1682" s="105">
        <v>1664000</v>
      </c>
      <c r="J1682" s="75">
        <v>1663999.9999999998</v>
      </c>
      <c r="K1682" s="76">
        <v>32</v>
      </c>
      <c r="L1682" s="76" t="s">
        <v>2716</v>
      </c>
    </row>
    <row r="1683" spans="1:12" ht="75" customHeight="1" x14ac:dyDescent="0.3">
      <c r="A1683" s="70">
        <f t="shared" si="26"/>
        <v>1676</v>
      </c>
      <c r="B1683" s="87" t="s">
        <v>436</v>
      </c>
      <c r="C1683" s="83" t="s">
        <v>2566</v>
      </c>
      <c r="D1683" s="72" t="s">
        <v>1930</v>
      </c>
      <c r="E1683" s="19" t="s">
        <v>2178</v>
      </c>
      <c r="F1683" s="19" t="s">
        <v>2308</v>
      </c>
      <c r="G1683" s="19" t="s">
        <v>2309</v>
      </c>
      <c r="H1683" s="72" t="s">
        <v>2405</v>
      </c>
      <c r="I1683" s="105">
        <v>1665000</v>
      </c>
      <c r="J1683" s="75">
        <v>1664999.9999999998</v>
      </c>
      <c r="K1683" s="76">
        <v>33</v>
      </c>
      <c r="L1683" s="76" t="s">
        <v>2716</v>
      </c>
    </row>
    <row r="1684" spans="1:12" ht="75" customHeight="1" x14ac:dyDescent="0.3">
      <c r="A1684" s="70">
        <f t="shared" si="26"/>
        <v>1677</v>
      </c>
      <c r="B1684" s="87" t="s">
        <v>436</v>
      </c>
      <c r="C1684" s="83" t="s">
        <v>2566</v>
      </c>
      <c r="D1684" s="72" t="s">
        <v>1930</v>
      </c>
      <c r="E1684" s="19" t="s">
        <v>2178</v>
      </c>
      <c r="F1684" s="19" t="s">
        <v>2447</v>
      </c>
      <c r="G1684" s="19" t="s">
        <v>2289</v>
      </c>
      <c r="H1684" s="72" t="s">
        <v>2236</v>
      </c>
      <c r="I1684" s="105">
        <v>1690000</v>
      </c>
      <c r="J1684" s="75">
        <v>1690000</v>
      </c>
      <c r="K1684" s="76">
        <v>34</v>
      </c>
      <c r="L1684" s="76" t="s">
        <v>2716</v>
      </c>
    </row>
    <row r="1685" spans="1:12" ht="75" customHeight="1" x14ac:dyDescent="0.3">
      <c r="A1685" s="70">
        <f t="shared" si="26"/>
        <v>1678</v>
      </c>
      <c r="B1685" s="87" t="s">
        <v>436</v>
      </c>
      <c r="C1685" s="83" t="s">
        <v>2566</v>
      </c>
      <c r="D1685" s="72" t="s">
        <v>1930</v>
      </c>
      <c r="E1685" s="19" t="s">
        <v>2178</v>
      </c>
      <c r="F1685" s="19" t="s">
        <v>2447</v>
      </c>
      <c r="G1685" s="19" t="s">
        <v>2289</v>
      </c>
      <c r="H1685" s="72" t="s">
        <v>2195</v>
      </c>
      <c r="I1685" s="105">
        <v>1691500</v>
      </c>
      <c r="J1685" s="75">
        <v>1691500</v>
      </c>
      <c r="K1685" s="76">
        <v>35</v>
      </c>
      <c r="L1685" s="76" t="s">
        <v>2716</v>
      </c>
    </row>
    <row r="1686" spans="1:12" ht="75" customHeight="1" x14ac:dyDescent="0.3">
      <c r="A1686" s="70">
        <f t="shared" si="26"/>
        <v>1679</v>
      </c>
      <c r="B1686" s="87" t="s">
        <v>436</v>
      </c>
      <c r="C1686" s="83" t="s">
        <v>2566</v>
      </c>
      <c r="D1686" s="72" t="s">
        <v>1930</v>
      </c>
      <c r="E1686" s="19" t="s">
        <v>2178</v>
      </c>
      <c r="F1686" s="19" t="s">
        <v>2447</v>
      </c>
      <c r="G1686" s="19" t="s">
        <v>2289</v>
      </c>
      <c r="H1686" s="72" t="s">
        <v>2225</v>
      </c>
      <c r="I1686" s="105">
        <v>1692000</v>
      </c>
      <c r="J1686" s="75">
        <v>1691999.9999999998</v>
      </c>
      <c r="K1686" s="76">
        <v>36</v>
      </c>
      <c r="L1686" s="76" t="s">
        <v>2716</v>
      </c>
    </row>
    <row r="1687" spans="1:12" ht="75" customHeight="1" x14ac:dyDescent="0.3">
      <c r="A1687" s="70">
        <f t="shared" si="26"/>
        <v>1680</v>
      </c>
      <c r="B1687" s="87" t="s">
        <v>436</v>
      </c>
      <c r="C1687" s="83" t="s">
        <v>2566</v>
      </c>
      <c r="D1687" s="72" t="s">
        <v>1930</v>
      </c>
      <c r="E1687" s="19" t="s">
        <v>2178</v>
      </c>
      <c r="F1687" s="19" t="s">
        <v>2447</v>
      </c>
      <c r="G1687" s="19" t="s">
        <v>2289</v>
      </c>
      <c r="H1687" s="72" t="s">
        <v>2405</v>
      </c>
      <c r="I1687" s="105">
        <v>1694000</v>
      </c>
      <c r="J1687" s="75">
        <v>1694000</v>
      </c>
      <c r="K1687" s="76">
        <v>37</v>
      </c>
      <c r="L1687" s="76" t="s">
        <v>2716</v>
      </c>
    </row>
    <row r="1688" spans="1:12" ht="75" customHeight="1" x14ac:dyDescent="0.3">
      <c r="A1688" s="70">
        <f t="shared" si="26"/>
        <v>1681</v>
      </c>
      <c r="B1688" s="87" t="s">
        <v>436</v>
      </c>
      <c r="C1688" s="83" t="s">
        <v>2566</v>
      </c>
      <c r="D1688" s="72" t="s">
        <v>1930</v>
      </c>
      <c r="E1688" s="19" t="s">
        <v>2178</v>
      </c>
      <c r="F1688" s="19" t="s">
        <v>2447</v>
      </c>
      <c r="G1688" s="19" t="s">
        <v>2289</v>
      </c>
      <c r="H1688" s="72" t="s">
        <v>2378</v>
      </c>
      <c r="I1688" s="105">
        <v>1695000</v>
      </c>
      <c r="J1688" s="75">
        <v>1694999.9999999998</v>
      </c>
      <c r="K1688" s="76">
        <v>38</v>
      </c>
      <c r="L1688" s="76" t="s">
        <v>2716</v>
      </c>
    </row>
    <row r="1689" spans="1:12" ht="75" customHeight="1" x14ac:dyDescent="0.3">
      <c r="A1689" s="70">
        <f t="shared" si="26"/>
        <v>1682</v>
      </c>
      <c r="B1689" s="87" t="s">
        <v>436</v>
      </c>
      <c r="C1689" s="83" t="s">
        <v>2566</v>
      </c>
      <c r="D1689" s="72" t="s">
        <v>1930</v>
      </c>
      <c r="E1689" s="19" t="s">
        <v>2178</v>
      </c>
      <c r="F1689" s="19" t="s">
        <v>2293</v>
      </c>
      <c r="G1689" s="19" t="s">
        <v>2294</v>
      </c>
      <c r="H1689" s="72" t="s">
        <v>2378</v>
      </c>
      <c r="I1689" s="105">
        <v>1700000</v>
      </c>
      <c r="J1689" s="75">
        <v>1699999.9999999998</v>
      </c>
      <c r="K1689" s="76">
        <v>39</v>
      </c>
      <c r="L1689" s="76" t="s">
        <v>2716</v>
      </c>
    </row>
    <row r="1690" spans="1:12" ht="75" customHeight="1" x14ac:dyDescent="0.3">
      <c r="A1690" s="70">
        <f t="shared" si="26"/>
        <v>1683</v>
      </c>
      <c r="B1690" s="87" t="s">
        <v>436</v>
      </c>
      <c r="C1690" s="83" t="s">
        <v>2566</v>
      </c>
      <c r="D1690" s="72" t="s">
        <v>1930</v>
      </c>
      <c r="E1690" s="19" t="s">
        <v>2178</v>
      </c>
      <c r="F1690" s="19" t="s">
        <v>2280</v>
      </c>
      <c r="G1690" s="19" t="s">
        <v>2281</v>
      </c>
      <c r="H1690" s="72" t="s">
        <v>2196</v>
      </c>
      <c r="I1690" s="105">
        <v>1700000</v>
      </c>
      <c r="J1690" s="75">
        <v>1699999.9999999998</v>
      </c>
      <c r="K1690" s="76">
        <v>40</v>
      </c>
      <c r="L1690" s="76" t="s">
        <v>2716</v>
      </c>
    </row>
    <row r="1691" spans="1:12" ht="75" customHeight="1" x14ac:dyDescent="0.3">
      <c r="A1691" s="70">
        <f t="shared" si="26"/>
        <v>1684</v>
      </c>
      <c r="B1691" s="87" t="s">
        <v>436</v>
      </c>
      <c r="C1691" s="83" t="s">
        <v>2566</v>
      </c>
      <c r="D1691" s="72" t="s">
        <v>1930</v>
      </c>
      <c r="E1691" s="19" t="s">
        <v>2178</v>
      </c>
      <c r="F1691" s="19" t="s">
        <v>2310</v>
      </c>
      <c r="G1691" s="19" t="s">
        <v>2311</v>
      </c>
      <c r="H1691" s="72" t="s">
        <v>2225</v>
      </c>
      <c r="I1691" s="105">
        <v>1750000</v>
      </c>
      <c r="J1691" s="75">
        <v>1750000</v>
      </c>
      <c r="K1691" s="76">
        <v>41</v>
      </c>
      <c r="L1691" s="76" t="s">
        <v>2716</v>
      </c>
    </row>
    <row r="1692" spans="1:12" ht="75" customHeight="1" x14ac:dyDescent="0.3">
      <c r="A1692" s="70">
        <f t="shared" si="26"/>
        <v>1685</v>
      </c>
      <c r="B1692" s="87" t="s">
        <v>436</v>
      </c>
      <c r="C1692" s="83" t="s">
        <v>2566</v>
      </c>
      <c r="D1692" s="72" t="s">
        <v>1930</v>
      </c>
      <c r="E1692" s="19" t="s">
        <v>2178</v>
      </c>
      <c r="F1692" s="72" t="s">
        <v>2291</v>
      </c>
      <c r="G1692" s="19" t="s">
        <v>2279</v>
      </c>
      <c r="H1692" s="72" t="s">
        <v>2216</v>
      </c>
      <c r="I1692" s="105">
        <v>1750000</v>
      </c>
      <c r="J1692" s="75">
        <v>1750000</v>
      </c>
      <c r="K1692" s="76">
        <v>42</v>
      </c>
      <c r="L1692" s="76" t="s">
        <v>2716</v>
      </c>
    </row>
    <row r="1693" spans="1:12" ht="75" customHeight="1" x14ac:dyDescent="0.3">
      <c r="A1693" s="70">
        <f t="shared" si="26"/>
        <v>1686</v>
      </c>
      <c r="B1693" s="87" t="s">
        <v>436</v>
      </c>
      <c r="C1693" s="72" t="s">
        <v>2566</v>
      </c>
      <c r="D1693" s="82" t="s">
        <v>1484</v>
      </c>
      <c r="E1693" s="19" t="s">
        <v>1616</v>
      </c>
      <c r="F1693" s="19" t="s">
        <v>2562</v>
      </c>
      <c r="G1693" s="85" t="s">
        <v>78</v>
      </c>
      <c r="H1693" s="72" t="s">
        <v>2567</v>
      </c>
      <c r="I1693" s="105">
        <v>1801728</v>
      </c>
      <c r="J1693" s="75">
        <v>1869244.820974374</v>
      </c>
      <c r="K1693" s="76">
        <v>43</v>
      </c>
      <c r="L1693" s="76" t="s">
        <v>2716</v>
      </c>
    </row>
    <row r="1694" spans="1:12" ht="75" customHeight="1" x14ac:dyDescent="0.3">
      <c r="A1694" s="70">
        <f t="shared" si="26"/>
        <v>1687</v>
      </c>
      <c r="B1694" s="87" t="s">
        <v>436</v>
      </c>
      <c r="C1694" s="83" t="s">
        <v>2566</v>
      </c>
      <c r="D1694" s="72" t="s">
        <v>1930</v>
      </c>
      <c r="E1694" s="19" t="s">
        <v>2178</v>
      </c>
      <c r="F1694" s="19" t="s">
        <v>2308</v>
      </c>
      <c r="G1694" s="19" t="s">
        <v>2309</v>
      </c>
      <c r="H1694" s="72" t="s">
        <v>2216</v>
      </c>
      <c r="I1694" s="105">
        <v>1850000</v>
      </c>
      <c r="J1694" s="75">
        <v>1850000</v>
      </c>
      <c r="K1694" s="76">
        <v>44</v>
      </c>
      <c r="L1694" s="76" t="s">
        <v>2716</v>
      </c>
    </row>
    <row r="1695" spans="1:12" ht="75" customHeight="1" x14ac:dyDescent="0.3">
      <c r="A1695" s="70">
        <f t="shared" si="26"/>
        <v>1688</v>
      </c>
      <c r="B1695" s="87" t="s">
        <v>436</v>
      </c>
      <c r="C1695" s="83" t="s">
        <v>2566</v>
      </c>
      <c r="D1695" s="72" t="s">
        <v>1930</v>
      </c>
      <c r="E1695" s="19" t="s">
        <v>2178</v>
      </c>
      <c r="F1695" s="19" t="s">
        <v>2447</v>
      </c>
      <c r="G1695" s="19" t="s">
        <v>2289</v>
      </c>
      <c r="H1695" s="72" t="s">
        <v>2216</v>
      </c>
      <c r="I1695" s="105">
        <v>1850000</v>
      </c>
      <c r="J1695" s="75">
        <v>1850000</v>
      </c>
      <c r="K1695" s="76">
        <v>45</v>
      </c>
      <c r="L1695" s="76" t="s">
        <v>2716</v>
      </c>
    </row>
    <row r="1696" spans="1:12" ht="75" customHeight="1" x14ac:dyDescent="0.3">
      <c r="A1696" s="70">
        <f t="shared" si="26"/>
        <v>1689</v>
      </c>
      <c r="B1696" s="87" t="s">
        <v>436</v>
      </c>
      <c r="C1696" s="83" t="s">
        <v>2566</v>
      </c>
      <c r="D1696" s="72" t="s">
        <v>1930</v>
      </c>
      <c r="E1696" s="19" t="s">
        <v>2178</v>
      </c>
      <c r="F1696" s="19" t="s">
        <v>2449</v>
      </c>
      <c r="G1696" s="19" t="s">
        <v>2299</v>
      </c>
      <c r="H1696" s="72" t="s">
        <v>2195</v>
      </c>
      <c r="I1696" s="105">
        <v>1865000</v>
      </c>
      <c r="J1696" s="75">
        <v>1865000</v>
      </c>
      <c r="K1696" s="76">
        <v>46</v>
      </c>
      <c r="L1696" s="76" t="s">
        <v>2716</v>
      </c>
    </row>
    <row r="1697" spans="1:12" ht="75" customHeight="1" x14ac:dyDescent="0.3">
      <c r="A1697" s="70">
        <f t="shared" si="26"/>
        <v>1690</v>
      </c>
      <c r="B1697" s="87" t="s">
        <v>436</v>
      </c>
      <c r="C1697" s="83" t="s">
        <v>2566</v>
      </c>
      <c r="D1697" s="72" t="s">
        <v>1930</v>
      </c>
      <c r="E1697" s="19" t="s">
        <v>2178</v>
      </c>
      <c r="F1697" s="19" t="s">
        <v>2449</v>
      </c>
      <c r="G1697" s="19" t="s">
        <v>2299</v>
      </c>
      <c r="H1697" s="72" t="s">
        <v>2236</v>
      </c>
      <c r="I1697" s="105">
        <v>1876000</v>
      </c>
      <c r="J1697" s="75">
        <v>1875999.9999999998</v>
      </c>
      <c r="K1697" s="76">
        <v>47</v>
      </c>
      <c r="L1697" s="76" t="s">
        <v>2716</v>
      </c>
    </row>
    <row r="1698" spans="1:12" ht="75" customHeight="1" x14ac:dyDescent="0.3">
      <c r="A1698" s="70">
        <f t="shared" si="26"/>
        <v>1691</v>
      </c>
      <c r="B1698" s="87" t="s">
        <v>436</v>
      </c>
      <c r="C1698" s="83" t="s">
        <v>2566</v>
      </c>
      <c r="D1698" s="72" t="s">
        <v>1930</v>
      </c>
      <c r="E1698" s="19" t="s">
        <v>2178</v>
      </c>
      <c r="F1698" s="19" t="s">
        <v>2449</v>
      </c>
      <c r="G1698" s="19" t="s">
        <v>2299</v>
      </c>
      <c r="H1698" s="72" t="s">
        <v>2216</v>
      </c>
      <c r="I1698" s="105">
        <v>1878000</v>
      </c>
      <c r="J1698" s="75">
        <v>1878000</v>
      </c>
      <c r="K1698" s="76">
        <v>48</v>
      </c>
      <c r="L1698" s="76" t="s">
        <v>2716</v>
      </c>
    </row>
    <row r="1699" spans="1:12" ht="75" customHeight="1" x14ac:dyDescent="0.3">
      <c r="A1699" s="70">
        <f t="shared" si="26"/>
        <v>1692</v>
      </c>
      <c r="B1699" s="87" t="s">
        <v>436</v>
      </c>
      <c r="C1699" s="83" t="s">
        <v>2566</v>
      </c>
      <c r="D1699" s="72" t="s">
        <v>1930</v>
      </c>
      <c r="E1699" s="19" t="s">
        <v>2178</v>
      </c>
      <c r="F1699" s="19" t="s">
        <v>2449</v>
      </c>
      <c r="G1699" s="19" t="s">
        <v>2299</v>
      </c>
      <c r="H1699" s="72" t="s">
        <v>2378</v>
      </c>
      <c r="I1699" s="105">
        <v>1879000</v>
      </c>
      <c r="J1699" s="75">
        <v>1878999.9999999998</v>
      </c>
      <c r="K1699" s="76">
        <v>49</v>
      </c>
      <c r="L1699" s="76" t="s">
        <v>2716</v>
      </c>
    </row>
    <row r="1700" spans="1:12" ht="75" customHeight="1" x14ac:dyDescent="0.3">
      <c r="A1700" s="70">
        <f t="shared" si="26"/>
        <v>1693</v>
      </c>
      <c r="B1700" s="87" t="s">
        <v>436</v>
      </c>
      <c r="C1700" s="83" t="s">
        <v>2566</v>
      </c>
      <c r="D1700" s="72" t="s">
        <v>1930</v>
      </c>
      <c r="E1700" s="19" t="s">
        <v>2178</v>
      </c>
      <c r="F1700" s="19" t="s">
        <v>2449</v>
      </c>
      <c r="G1700" s="19" t="s">
        <v>2299</v>
      </c>
      <c r="H1700" s="72" t="s">
        <v>2225</v>
      </c>
      <c r="I1700" s="105">
        <v>1880000</v>
      </c>
      <c r="J1700" s="75">
        <v>1879999.9999999998</v>
      </c>
      <c r="K1700" s="76">
        <v>50</v>
      </c>
      <c r="L1700" s="76" t="s">
        <v>2716</v>
      </c>
    </row>
    <row r="1701" spans="1:12" ht="75" customHeight="1" x14ac:dyDescent="0.3">
      <c r="A1701" s="70">
        <f t="shared" si="26"/>
        <v>1694</v>
      </c>
      <c r="B1701" s="87" t="s">
        <v>436</v>
      </c>
      <c r="C1701" s="83" t="s">
        <v>2566</v>
      </c>
      <c r="D1701" s="72" t="s">
        <v>1930</v>
      </c>
      <c r="E1701" s="19" t="s">
        <v>2178</v>
      </c>
      <c r="F1701" s="19" t="s">
        <v>2449</v>
      </c>
      <c r="G1701" s="19" t="s">
        <v>2299</v>
      </c>
      <c r="H1701" s="72" t="s">
        <v>2196</v>
      </c>
      <c r="I1701" s="105">
        <v>1881000</v>
      </c>
      <c r="J1701" s="75">
        <v>1880999.9999999998</v>
      </c>
      <c r="K1701" s="76">
        <v>51</v>
      </c>
      <c r="L1701" s="76" t="s">
        <v>2716</v>
      </c>
    </row>
    <row r="1702" spans="1:12" ht="75" customHeight="1" x14ac:dyDescent="0.3">
      <c r="A1702" s="70">
        <f t="shared" si="26"/>
        <v>1695</v>
      </c>
      <c r="B1702" s="87" t="s">
        <v>436</v>
      </c>
      <c r="C1702" s="83" t="s">
        <v>2566</v>
      </c>
      <c r="D1702" s="72" t="s">
        <v>1930</v>
      </c>
      <c r="E1702" s="19" t="s">
        <v>2178</v>
      </c>
      <c r="F1702" s="19" t="s">
        <v>2449</v>
      </c>
      <c r="G1702" s="19" t="s">
        <v>2299</v>
      </c>
      <c r="H1702" s="72" t="s">
        <v>2405</v>
      </c>
      <c r="I1702" s="105">
        <v>1888020</v>
      </c>
      <c r="J1702" s="75">
        <v>1888019.9999999998</v>
      </c>
      <c r="K1702" s="76">
        <v>52</v>
      </c>
      <c r="L1702" s="76" t="s">
        <v>2716</v>
      </c>
    </row>
    <row r="1703" spans="1:12" ht="75" customHeight="1" x14ac:dyDescent="0.3">
      <c r="A1703" s="70">
        <f t="shared" si="26"/>
        <v>1696</v>
      </c>
      <c r="B1703" s="87" t="s">
        <v>436</v>
      </c>
      <c r="C1703" s="83" t="s">
        <v>2566</v>
      </c>
      <c r="D1703" s="72" t="s">
        <v>1924</v>
      </c>
      <c r="E1703" s="19" t="s">
        <v>2178</v>
      </c>
      <c r="F1703" s="72" t="s">
        <v>2449</v>
      </c>
      <c r="G1703" s="19" t="s">
        <v>2299</v>
      </c>
      <c r="H1703" s="72" t="s">
        <v>2342</v>
      </c>
      <c r="I1703" s="105">
        <v>1895000</v>
      </c>
      <c r="J1703" s="75">
        <v>1894999.9999999995</v>
      </c>
      <c r="K1703" s="76">
        <v>53</v>
      </c>
      <c r="L1703" s="76" t="s">
        <v>2716</v>
      </c>
    </row>
    <row r="1704" spans="1:12" ht="75" customHeight="1" x14ac:dyDescent="0.3">
      <c r="A1704" s="70">
        <f t="shared" si="26"/>
        <v>1697</v>
      </c>
      <c r="B1704" s="87" t="s">
        <v>436</v>
      </c>
      <c r="C1704" s="83" t="s">
        <v>2566</v>
      </c>
      <c r="D1704" s="106" t="s">
        <v>1576</v>
      </c>
      <c r="E1704" s="19" t="s">
        <v>2252</v>
      </c>
      <c r="F1704" s="19" t="s">
        <v>2568</v>
      </c>
      <c r="G1704" s="19" t="s">
        <v>2568</v>
      </c>
      <c r="H1704" s="72" t="s">
        <v>2360</v>
      </c>
      <c r="I1704" s="105">
        <f>(1161000+421335+65000+35750+145000+30000)*1.15</f>
        <v>2136797.75</v>
      </c>
      <c r="J1704" s="75">
        <v>2448071.034960343</v>
      </c>
      <c r="K1704" s="76">
        <v>54</v>
      </c>
      <c r="L1704" s="76" t="s">
        <v>2716</v>
      </c>
    </row>
    <row r="1705" spans="1:12" ht="75" customHeight="1" x14ac:dyDescent="0.3">
      <c r="A1705" s="70">
        <f t="shared" si="26"/>
        <v>1698</v>
      </c>
      <c r="B1705" s="87" t="s">
        <v>437</v>
      </c>
      <c r="C1705" s="83" t="s">
        <v>2569</v>
      </c>
      <c r="D1705" s="72" t="s">
        <v>1930</v>
      </c>
      <c r="E1705" s="19" t="s">
        <v>2178</v>
      </c>
      <c r="F1705" s="19" t="s">
        <v>2313</v>
      </c>
      <c r="G1705" s="19" t="s">
        <v>2314</v>
      </c>
      <c r="H1705" s="72" t="s">
        <v>2196</v>
      </c>
      <c r="I1705" s="105">
        <v>2180000</v>
      </c>
      <c r="J1705" s="75">
        <v>2180000</v>
      </c>
      <c r="K1705" s="76">
        <v>1</v>
      </c>
      <c r="L1705" s="76" t="s">
        <v>2716</v>
      </c>
    </row>
    <row r="1706" spans="1:12" ht="75" customHeight="1" x14ac:dyDescent="0.3">
      <c r="A1706" s="70">
        <f t="shared" si="26"/>
        <v>1699</v>
      </c>
      <c r="B1706" s="87" t="s">
        <v>437</v>
      </c>
      <c r="C1706" s="83" t="s">
        <v>2569</v>
      </c>
      <c r="D1706" s="72" t="s">
        <v>2142</v>
      </c>
      <c r="E1706" s="19" t="s">
        <v>2143</v>
      </c>
      <c r="F1706" s="19" t="s">
        <v>2334</v>
      </c>
      <c r="G1706" s="85" t="s">
        <v>2335</v>
      </c>
      <c r="H1706" s="72" t="s">
        <v>2166</v>
      </c>
      <c r="I1706" s="46">
        <v>2190725.5300000003</v>
      </c>
      <c r="J1706" s="75">
        <v>2258100.5492088678</v>
      </c>
      <c r="K1706" s="76">
        <v>2</v>
      </c>
      <c r="L1706" s="76" t="s">
        <v>2716</v>
      </c>
    </row>
    <row r="1707" spans="1:12" ht="75" customHeight="1" x14ac:dyDescent="0.3">
      <c r="A1707" s="70">
        <f t="shared" si="26"/>
        <v>1700</v>
      </c>
      <c r="B1707" s="87" t="s">
        <v>437</v>
      </c>
      <c r="C1707" s="83" t="s">
        <v>2569</v>
      </c>
      <c r="D1707" s="72" t="s">
        <v>2142</v>
      </c>
      <c r="E1707" s="19" t="s">
        <v>2143</v>
      </c>
      <c r="F1707" s="19" t="s">
        <v>2336</v>
      </c>
      <c r="G1707" s="85" t="s">
        <v>2337</v>
      </c>
      <c r="H1707" s="72" t="s">
        <v>2166</v>
      </c>
      <c r="I1707" s="46">
        <v>2211304.6399999997</v>
      </c>
      <c r="J1707" s="75">
        <v>2279312.562743593</v>
      </c>
      <c r="K1707" s="76">
        <v>3</v>
      </c>
      <c r="L1707" s="76" t="s">
        <v>2716</v>
      </c>
    </row>
    <row r="1708" spans="1:12" ht="75" customHeight="1" x14ac:dyDescent="0.3">
      <c r="A1708" s="70">
        <f t="shared" si="26"/>
        <v>1701</v>
      </c>
      <c r="B1708" s="87" t="s">
        <v>437</v>
      </c>
      <c r="C1708" s="72" t="s">
        <v>2570</v>
      </c>
      <c r="D1708" s="82" t="s">
        <v>1484</v>
      </c>
      <c r="E1708" s="19" t="s">
        <v>1616</v>
      </c>
      <c r="F1708" s="19" t="s">
        <v>2316</v>
      </c>
      <c r="G1708" s="85" t="s">
        <v>78</v>
      </c>
      <c r="H1708" s="72" t="s">
        <v>2567</v>
      </c>
      <c r="I1708" s="105">
        <v>2217895.75</v>
      </c>
      <c r="J1708" s="75">
        <v>2301112.7187120086</v>
      </c>
      <c r="K1708" s="76">
        <v>4</v>
      </c>
      <c r="L1708" s="76" t="s">
        <v>2716</v>
      </c>
    </row>
    <row r="1709" spans="1:12" ht="75" customHeight="1" x14ac:dyDescent="0.3">
      <c r="A1709" s="70">
        <f t="shared" si="26"/>
        <v>1702</v>
      </c>
      <c r="B1709" s="87" t="s">
        <v>437</v>
      </c>
      <c r="C1709" s="71" t="s">
        <v>2569</v>
      </c>
      <c r="D1709" s="72" t="s">
        <v>2146</v>
      </c>
      <c r="E1709" s="19" t="s">
        <v>1621</v>
      </c>
      <c r="F1709" s="19" t="s">
        <v>2411</v>
      </c>
      <c r="G1709" s="85" t="s">
        <v>2412</v>
      </c>
      <c r="H1709" s="87" t="s">
        <v>2149</v>
      </c>
      <c r="I1709" s="105">
        <v>2284641.75</v>
      </c>
      <c r="J1709" s="75">
        <v>2372200.7320280089</v>
      </c>
      <c r="K1709" s="76">
        <v>5</v>
      </c>
      <c r="L1709" s="76" t="s">
        <v>2716</v>
      </c>
    </row>
    <row r="1710" spans="1:12" ht="75" customHeight="1" x14ac:dyDescent="0.3">
      <c r="A1710" s="70">
        <f t="shared" si="26"/>
        <v>1703</v>
      </c>
      <c r="B1710" s="87" t="s">
        <v>437</v>
      </c>
      <c r="C1710" s="83" t="s">
        <v>2569</v>
      </c>
      <c r="D1710" s="72" t="s">
        <v>1930</v>
      </c>
      <c r="E1710" s="19" t="s">
        <v>2178</v>
      </c>
      <c r="F1710" s="19" t="s">
        <v>2352</v>
      </c>
      <c r="G1710" s="19" t="s">
        <v>2353</v>
      </c>
      <c r="H1710" s="72" t="s">
        <v>2225</v>
      </c>
      <c r="I1710" s="105">
        <v>2350000</v>
      </c>
      <c r="J1710" s="75">
        <v>2350000</v>
      </c>
      <c r="K1710" s="76">
        <v>6</v>
      </c>
      <c r="L1710" s="76" t="s">
        <v>2716</v>
      </c>
    </row>
    <row r="1711" spans="1:12" ht="75" customHeight="1" x14ac:dyDescent="0.3">
      <c r="A1711" s="70">
        <f t="shared" si="26"/>
        <v>1704</v>
      </c>
      <c r="B1711" s="87" t="s">
        <v>437</v>
      </c>
      <c r="C1711" s="83" t="s">
        <v>2569</v>
      </c>
      <c r="D1711" s="72" t="s">
        <v>1930</v>
      </c>
      <c r="E1711" s="19" t="s">
        <v>2178</v>
      </c>
      <c r="F1711" s="19" t="s">
        <v>2349</v>
      </c>
      <c r="G1711" s="19" t="s">
        <v>2333</v>
      </c>
      <c r="H1711" s="72" t="s">
        <v>2405</v>
      </c>
      <c r="I1711" s="105">
        <v>2375000</v>
      </c>
      <c r="J1711" s="75">
        <v>2375000</v>
      </c>
      <c r="K1711" s="76">
        <v>7</v>
      </c>
      <c r="L1711" s="76" t="s">
        <v>2716</v>
      </c>
    </row>
    <row r="1712" spans="1:12" ht="75" customHeight="1" x14ac:dyDescent="0.3">
      <c r="A1712" s="70">
        <f t="shared" si="26"/>
        <v>1705</v>
      </c>
      <c r="B1712" s="87" t="s">
        <v>437</v>
      </c>
      <c r="C1712" s="83" t="s">
        <v>2569</v>
      </c>
      <c r="D1712" s="72" t="s">
        <v>1930</v>
      </c>
      <c r="E1712" s="19" t="s">
        <v>2178</v>
      </c>
      <c r="F1712" s="19" t="s">
        <v>2349</v>
      </c>
      <c r="G1712" s="19" t="s">
        <v>2333</v>
      </c>
      <c r="H1712" s="72" t="s">
        <v>2195</v>
      </c>
      <c r="I1712" s="105">
        <v>2376000</v>
      </c>
      <c r="J1712" s="75">
        <v>2376000</v>
      </c>
      <c r="K1712" s="76">
        <v>8</v>
      </c>
      <c r="L1712" s="76" t="s">
        <v>2716</v>
      </c>
    </row>
    <row r="1713" spans="1:12" ht="75" customHeight="1" x14ac:dyDescent="0.3">
      <c r="A1713" s="70">
        <f t="shared" si="26"/>
        <v>1706</v>
      </c>
      <c r="B1713" s="87" t="s">
        <v>437</v>
      </c>
      <c r="C1713" s="72" t="s">
        <v>2570</v>
      </c>
      <c r="D1713" s="72" t="s">
        <v>2217</v>
      </c>
      <c r="E1713" s="19" t="s">
        <v>2218</v>
      </c>
      <c r="F1713" s="19" t="s">
        <v>2325</v>
      </c>
      <c r="G1713" s="85" t="s">
        <v>2340</v>
      </c>
      <c r="H1713" s="72" t="s">
        <v>2545</v>
      </c>
      <c r="I1713" s="81">
        <v>2378200</v>
      </c>
      <c r="J1713" s="75">
        <v>2611217.9263284043</v>
      </c>
      <c r="K1713" s="76">
        <v>9</v>
      </c>
      <c r="L1713" s="76" t="s">
        <v>2716</v>
      </c>
    </row>
    <row r="1714" spans="1:12" ht="75" customHeight="1" x14ac:dyDescent="0.3">
      <c r="A1714" s="70">
        <f t="shared" si="26"/>
        <v>1707</v>
      </c>
      <c r="B1714" s="87" t="s">
        <v>437</v>
      </c>
      <c r="C1714" s="83" t="s">
        <v>2569</v>
      </c>
      <c r="D1714" s="72" t="s">
        <v>1930</v>
      </c>
      <c r="E1714" s="19" t="s">
        <v>2178</v>
      </c>
      <c r="F1714" s="19" t="s">
        <v>2349</v>
      </c>
      <c r="G1714" s="19" t="s">
        <v>2333</v>
      </c>
      <c r="H1714" s="72" t="s">
        <v>2236</v>
      </c>
      <c r="I1714" s="105">
        <v>2390000</v>
      </c>
      <c r="J1714" s="75">
        <v>2389999.9999999995</v>
      </c>
      <c r="K1714" s="76">
        <v>10</v>
      </c>
      <c r="L1714" s="76" t="s">
        <v>2716</v>
      </c>
    </row>
    <row r="1715" spans="1:12" ht="75" customHeight="1" x14ac:dyDescent="0.3">
      <c r="A1715" s="70">
        <f t="shared" si="26"/>
        <v>1708</v>
      </c>
      <c r="B1715" s="87" t="s">
        <v>437</v>
      </c>
      <c r="C1715" s="83" t="s">
        <v>2569</v>
      </c>
      <c r="D1715" s="72" t="s">
        <v>1930</v>
      </c>
      <c r="E1715" s="19" t="s">
        <v>2178</v>
      </c>
      <c r="F1715" s="19" t="s">
        <v>2349</v>
      </c>
      <c r="G1715" s="19" t="s">
        <v>2333</v>
      </c>
      <c r="H1715" s="72" t="s">
        <v>2225</v>
      </c>
      <c r="I1715" s="105">
        <v>2395500</v>
      </c>
      <c r="J1715" s="75">
        <v>2395500</v>
      </c>
      <c r="K1715" s="76">
        <v>11</v>
      </c>
      <c r="L1715" s="76" t="s">
        <v>2716</v>
      </c>
    </row>
    <row r="1716" spans="1:12" ht="75" customHeight="1" x14ac:dyDescent="0.3">
      <c r="A1716" s="70">
        <f t="shared" si="26"/>
        <v>1709</v>
      </c>
      <c r="B1716" s="87" t="s">
        <v>437</v>
      </c>
      <c r="C1716" s="83" t="s">
        <v>2569</v>
      </c>
      <c r="D1716" s="72" t="s">
        <v>1930</v>
      </c>
      <c r="E1716" s="19" t="s">
        <v>2178</v>
      </c>
      <c r="F1716" s="19" t="s">
        <v>2349</v>
      </c>
      <c r="G1716" s="19" t="s">
        <v>2333</v>
      </c>
      <c r="H1716" s="72" t="s">
        <v>2378</v>
      </c>
      <c r="I1716" s="105">
        <v>2400000</v>
      </c>
      <c r="J1716" s="75">
        <v>2399999.9999999995</v>
      </c>
      <c r="K1716" s="76">
        <v>12</v>
      </c>
      <c r="L1716" s="76" t="s">
        <v>2716</v>
      </c>
    </row>
    <row r="1717" spans="1:12" ht="75" customHeight="1" x14ac:dyDescent="0.3">
      <c r="A1717" s="70">
        <f t="shared" si="26"/>
        <v>1710</v>
      </c>
      <c r="B1717" s="87" t="s">
        <v>437</v>
      </c>
      <c r="C1717" s="83" t="s">
        <v>2569</v>
      </c>
      <c r="D1717" s="72" t="s">
        <v>1930</v>
      </c>
      <c r="E1717" s="19" t="s">
        <v>2178</v>
      </c>
      <c r="F1717" s="19" t="s">
        <v>2350</v>
      </c>
      <c r="G1717" s="19" t="s">
        <v>2351</v>
      </c>
      <c r="H1717" s="72" t="s">
        <v>2195</v>
      </c>
      <c r="I1717" s="105">
        <v>2400000</v>
      </c>
      <c r="J1717" s="75">
        <v>2399999.9999999995</v>
      </c>
      <c r="K1717" s="76">
        <v>13</v>
      </c>
      <c r="L1717" s="76" t="s">
        <v>2716</v>
      </c>
    </row>
    <row r="1718" spans="1:12" ht="75" customHeight="1" x14ac:dyDescent="0.3">
      <c r="A1718" s="70">
        <f t="shared" si="26"/>
        <v>1711</v>
      </c>
      <c r="B1718" s="87" t="s">
        <v>437</v>
      </c>
      <c r="C1718" s="83" t="s">
        <v>2569</v>
      </c>
      <c r="D1718" s="72" t="s">
        <v>1930</v>
      </c>
      <c r="E1718" s="19" t="s">
        <v>2178</v>
      </c>
      <c r="F1718" s="19" t="s">
        <v>2354</v>
      </c>
      <c r="G1718" s="19" t="s">
        <v>2355</v>
      </c>
      <c r="H1718" s="72" t="s">
        <v>2236</v>
      </c>
      <c r="I1718" s="105">
        <v>2400000</v>
      </c>
      <c r="J1718" s="75">
        <v>2399999.9999999995</v>
      </c>
      <c r="K1718" s="76">
        <v>14</v>
      </c>
      <c r="L1718" s="76" t="s">
        <v>2716</v>
      </c>
    </row>
    <row r="1719" spans="1:12" ht="75" customHeight="1" x14ac:dyDescent="0.3">
      <c r="A1719" s="70">
        <f t="shared" si="26"/>
        <v>1712</v>
      </c>
      <c r="B1719" s="87" t="s">
        <v>437</v>
      </c>
      <c r="C1719" s="83" t="s">
        <v>2569</v>
      </c>
      <c r="D1719" s="72" t="s">
        <v>1930</v>
      </c>
      <c r="E1719" s="19" t="s">
        <v>2178</v>
      </c>
      <c r="F1719" s="19" t="s">
        <v>2349</v>
      </c>
      <c r="G1719" s="19" t="s">
        <v>2333</v>
      </c>
      <c r="H1719" s="72" t="s">
        <v>2342</v>
      </c>
      <c r="I1719" s="105">
        <v>2400010</v>
      </c>
      <c r="J1719" s="75">
        <v>2400010</v>
      </c>
      <c r="K1719" s="76">
        <v>15</v>
      </c>
      <c r="L1719" s="76" t="s">
        <v>2716</v>
      </c>
    </row>
    <row r="1720" spans="1:12" ht="75" customHeight="1" x14ac:dyDescent="0.3">
      <c r="A1720" s="70">
        <f t="shared" si="26"/>
        <v>1713</v>
      </c>
      <c r="B1720" s="87" t="s">
        <v>437</v>
      </c>
      <c r="C1720" s="83" t="s">
        <v>2569</v>
      </c>
      <c r="D1720" s="72" t="s">
        <v>1930</v>
      </c>
      <c r="E1720" s="19" t="s">
        <v>2178</v>
      </c>
      <c r="F1720" s="19" t="s">
        <v>2354</v>
      </c>
      <c r="G1720" s="19" t="s">
        <v>2355</v>
      </c>
      <c r="H1720" s="72" t="s">
        <v>2195</v>
      </c>
      <c r="I1720" s="105">
        <v>2405000</v>
      </c>
      <c r="J1720" s="75">
        <v>2405000</v>
      </c>
      <c r="K1720" s="76">
        <v>16</v>
      </c>
      <c r="L1720" s="76" t="s">
        <v>2716</v>
      </c>
    </row>
    <row r="1721" spans="1:12" ht="75" customHeight="1" x14ac:dyDescent="0.3">
      <c r="A1721" s="70">
        <f t="shared" si="26"/>
        <v>1714</v>
      </c>
      <c r="B1721" s="87" t="s">
        <v>437</v>
      </c>
      <c r="C1721" s="83" t="s">
        <v>2569</v>
      </c>
      <c r="D1721" s="72" t="s">
        <v>1930</v>
      </c>
      <c r="E1721" s="19" t="s">
        <v>2178</v>
      </c>
      <c r="F1721" s="19" t="s">
        <v>2352</v>
      </c>
      <c r="G1721" s="19" t="s">
        <v>2353</v>
      </c>
      <c r="H1721" s="72" t="s">
        <v>2405</v>
      </c>
      <c r="I1721" s="105">
        <v>2407000</v>
      </c>
      <c r="J1721" s="75">
        <v>2407000</v>
      </c>
      <c r="K1721" s="76">
        <v>17</v>
      </c>
      <c r="L1721" s="76" t="s">
        <v>2716</v>
      </c>
    </row>
    <row r="1722" spans="1:12" ht="75" customHeight="1" x14ac:dyDescent="0.3">
      <c r="A1722" s="70">
        <f t="shared" si="26"/>
        <v>1715</v>
      </c>
      <c r="B1722" s="87" t="s">
        <v>437</v>
      </c>
      <c r="C1722" s="83" t="s">
        <v>2569</v>
      </c>
      <c r="D1722" s="72" t="s">
        <v>1930</v>
      </c>
      <c r="E1722" s="19" t="s">
        <v>2178</v>
      </c>
      <c r="F1722" s="19" t="s">
        <v>2352</v>
      </c>
      <c r="G1722" s="19" t="s">
        <v>2353</v>
      </c>
      <c r="H1722" s="72" t="s">
        <v>2236</v>
      </c>
      <c r="I1722" s="105">
        <v>2408000</v>
      </c>
      <c r="J1722" s="75">
        <v>2407999.9999999995</v>
      </c>
      <c r="K1722" s="76">
        <v>18</v>
      </c>
      <c r="L1722" s="76" t="s">
        <v>2716</v>
      </c>
    </row>
    <row r="1723" spans="1:12" ht="75" customHeight="1" x14ac:dyDescent="0.3">
      <c r="A1723" s="70">
        <f t="shared" si="26"/>
        <v>1716</v>
      </c>
      <c r="B1723" s="87" t="s">
        <v>437</v>
      </c>
      <c r="C1723" s="83" t="s">
        <v>2569</v>
      </c>
      <c r="D1723" s="72" t="s">
        <v>1930</v>
      </c>
      <c r="E1723" s="19" t="s">
        <v>2178</v>
      </c>
      <c r="F1723" s="19" t="s">
        <v>2352</v>
      </c>
      <c r="G1723" s="19" t="s">
        <v>2353</v>
      </c>
      <c r="H1723" s="72" t="s">
        <v>2196</v>
      </c>
      <c r="I1723" s="105">
        <v>2409000</v>
      </c>
      <c r="J1723" s="75">
        <v>2408999.9999999995</v>
      </c>
      <c r="K1723" s="76">
        <v>19</v>
      </c>
      <c r="L1723" s="76" t="s">
        <v>2716</v>
      </c>
    </row>
    <row r="1724" spans="1:12" ht="75" customHeight="1" x14ac:dyDescent="0.3">
      <c r="A1724" s="70">
        <f t="shared" si="26"/>
        <v>1717</v>
      </c>
      <c r="B1724" s="87" t="s">
        <v>437</v>
      </c>
      <c r="C1724" s="83" t="s">
        <v>2569</v>
      </c>
      <c r="D1724" s="72" t="s">
        <v>1930</v>
      </c>
      <c r="E1724" s="19" t="s">
        <v>2178</v>
      </c>
      <c r="F1724" s="19" t="s">
        <v>2352</v>
      </c>
      <c r="G1724" s="19" t="s">
        <v>2353</v>
      </c>
      <c r="H1724" s="72" t="s">
        <v>2195</v>
      </c>
      <c r="I1724" s="105">
        <v>2410000</v>
      </c>
      <c r="J1724" s="75">
        <v>2410000</v>
      </c>
      <c r="K1724" s="76">
        <v>20</v>
      </c>
      <c r="L1724" s="76" t="s">
        <v>2716</v>
      </c>
    </row>
    <row r="1725" spans="1:12" ht="75" customHeight="1" x14ac:dyDescent="0.3">
      <c r="A1725" s="70">
        <f t="shared" si="26"/>
        <v>1718</v>
      </c>
      <c r="B1725" s="87" t="s">
        <v>437</v>
      </c>
      <c r="C1725" s="83" t="s">
        <v>2569</v>
      </c>
      <c r="D1725" s="72" t="s">
        <v>1930</v>
      </c>
      <c r="E1725" s="19" t="s">
        <v>2178</v>
      </c>
      <c r="F1725" s="19" t="s">
        <v>2352</v>
      </c>
      <c r="G1725" s="19" t="s">
        <v>2353</v>
      </c>
      <c r="H1725" s="72" t="s">
        <v>2378</v>
      </c>
      <c r="I1725" s="105">
        <v>2411000</v>
      </c>
      <c r="J1725" s="75">
        <v>2411000</v>
      </c>
      <c r="K1725" s="76">
        <v>21</v>
      </c>
      <c r="L1725" s="76" t="s">
        <v>2716</v>
      </c>
    </row>
    <row r="1726" spans="1:12" ht="75" customHeight="1" x14ac:dyDescent="0.3">
      <c r="A1726" s="70">
        <f t="shared" si="26"/>
        <v>1719</v>
      </c>
      <c r="B1726" s="87" t="s">
        <v>437</v>
      </c>
      <c r="C1726" s="83" t="s">
        <v>2569</v>
      </c>
      <c r="D1726" s="72" t="s">
        <v>1933</v>
      </c>
      <c r="E1726" s="19" t="s">
        <v>2178</v>
      </c>
      <c r="F1726" s="72" t="s">
        <v>2349</v>
      </c>
      <c r="G1726" s="19" t="s">
        <v>2333</v>
      </c>
      <c r="H1726" s="72" t="s">
        <v>2196</v>
      </c>
      <c r="I1726" s="105">
        <v>2425000</v>
      </c>
      <c r="J1726" s="75">
        <v>2425000</v>
      </c>
      <c r="K1726" s="76">
        <v>22</v>
      </c>
      <c r="L1726" s="76" t="s">
        <v>2716</v>
      </c>
    </row>
    <row r="1727" spans="1:12" ht="75" customHeight="1" x14ac:dyDescent="0.3">
      <c r="A1727" s="70">
        <f t="shared" si="26"/>
        <v>1720</v>
      </c>
      <c r="B1727" s="87" t="s">
        <v>437</v>
      </c>
      <c r="C1727" s="83" t="s">
        <v>2569</v>
      </c>
      <c r="D1727" s="72" t="s">
        <v>2126</v>
      </c>
      <c r="E1727" s="19" t="s">
        <v>2318</v>
      </c>
      <c r="F1727" s="19" t="s">
        <v>2319</v>
      </c>
      <c r="G1727" s="85" t="s">
        <v>2464</v>
      </c>
      <c r="H1727" s="19" t="s">
        <v>2189</v>
      </c>
      <c r="I1727" s="46">
        <v>2429869.5</v>
      </c>
      <c r="J1727" s="75">
        <v>2429869.5</v>
      </c>
      <c r="K1727" s="76">
        <v>23</v>
      </c>
      <c r="L1727" s="76" t="s">
        <v>2716</v>
      </c>
    </row>
    <row r="1728" spans="1:12" ht="75" customHeight="1" x14ac:dyDescent="0.3">
      <c r="A1728" s="70">
        <f t="shared" si="26"/>
        <v>1721</v>
      </c>
      <c r="B1728" s="87" t="s">
        <v>437</v>
      </c>
      <c r="C1728" s="83" t="s">
        <v>2569</v>
      </c>
      <c r="D1728" s="72" t="s">
        <v>1933</v>
      </c>
      <c r="E1728" s="19" t="s">
        <v>2178</v>
      </c>
      <c r="F1728" s="72" t="s">
        <v>2349</v>
      </c>
      <c r="G1728" s="19" t="s">
        <v>2333</v>
      </c>
      <c r="H1728" s="72" t="s">
        <v>2216</v>
      </c>
      <c r="I1728" s="105">
        <v>2450000</v>
      </c>
      <c r="J1728" s="75">
        <v>2450000</v>
      </c>
      <c r="K1728" s="76">
        <v>24</v>
      </c>
      <c r="L1728" s="76" t="s">
        <v>2716</v>
      </c>
    </row>
    <row r="1729" spans="1:12" ht="75" customHeight="1" x14ac:dyDescent="0.3">
      <c r="A1729" s="70">
        <f t="shared" si="26"/>
        <v>1722</v>
      </c>
      <c r="B1729" s="87" t="s">
        <v>437</v>
      </c>
      <c r="C1729" s="83" t="s">
        <v>2569</v>
      </c>
      <c r="D1729" s="72" t="s">
        <v>1930</v>
      </c>
      <c r="E1729" s="19" t="s">
        <v>2178</v>
      </c>
      <c r="F1729" s="19" t="s">
        <v>2354</v>
      </c>
      <c r="G1729" s="19" t="s">
        <v>2355</v>
      </c>
      <c r="H1729" s="72" t="s">
        <v>2342</v>
      </c>
      <c r="I1729" s="105">
        <v>2515000</v>
      </c>
      <c r="J1729" s="75">
        <v>2514999.9999999995</v>
      </c>
      <c r="K1729" s="76">
        <v>25</v>
      </c>
      <c r="L1729" s="76" t="s">
        <v>2716</v>
      </c>
    </row>
    <row r="1730" spans="1:12" ht="75" customHeight="1" x14ac:dyDescent="0.3">
      <c r="A1730" s="70">
        <f t="shared" si="26"/>
        <v>1723</v>
      </c>
      <c r="B1730" s="87" t="s">
        <v>437</v>
      </c>
      <c r="C1730" s="83" t="s">
        <v>2569</v>
      </c>
      <c r="D1730" s="72" t="s">
        <v>1930</v>
      </c>
      <c r="E1730" s="19" t="s">
        <v>2178</v>
      </c>
      <c r="F1730" s="19" t="s">
        <v>2354</v>
      </c>
      <c r="G1730" s="19" t="s">
        <v>2355</v>
      </c>
      <c r="H1730" s="72" t="s">
        <v>2405</v>
      </c>
      <c r="I1730" s="105">
        <v>2515650</v>
      </c>
      <c r="J1730" s="75">
        <v>2515649.9999999995</v>
      </c>
      <c r="K1730" s="76">
        <v>26</v>
      </c>
      <c r="L1730" s="76" t="s">
        <v>2716</v>
      </c>
    </row>
    <row r="1731" spans="1:12" ht="75" customHeight="1" x14ac:dyDescent="0.3">
      <c r="A1731" s="70">
        <f t="shared" si="26"/>
        <v>1724</v>
      </c>
      <c r="B1731" s="87" t="s">
        <v>437</v>
      </c>
      <c r="C1731" s="83" t="s">
        <v>2569</v>
      </c>
      <c r="D1731" s="72" t="s">
        <v>1930</v>
      </c>
      <c r="E1731" s="19" t="s">
        <v>2178</v>
      </c>
      <c r="F1731" s="19" t="s">
        <v>2354</v>
      </c>
      <c r="G1731" s="19" t="s">
        <v>2355</v>
      </c>
      <c r="H1731" s="72" t="s">
        <v>2225</v>
      </c>
      <c r="I1731" s="105">
        <v>2516000</v>
      </c>
      <c r="J1731" s="75">
        <v>2515999.9999999995</v>
      </c>
      <c r="K1731" s="76">
        <v>27</v>
      </c>
      <c r="L1731" s="76" t="s">
        <v>2716</v>
      </c>
    </row>
    <row r="1732" spans="1:12" ht="75" customHeight="1" x14ac:dyDescent="0.3">
      <c r="A1732" s="70">
        <f t="shared" si="26"/>
        <v>1725</v>
      </c>
      <c r="B1732" s="87" t="s">
        <v>437</v>
      </c>
      <c r="C1732" s="83" t="s">
        <v>2569</v>
      </c>
      <c r="D1732" s="72" t="s">
        <v>1930</v>
      </c>
      <c r="E1732" s="19" t="s">
        <v>2178</v>
      </c>
      <c r="F1732" s="19" t="s">
        <v>2341</v>
      </c>
      <c r="G1732" s="19" t="s">
        <v>2340</v>
      </c>
      <c r="H1732" s="72" t="s">
        <v>2195</v>
      </c>
      <c r="I1732" s="105">
        <v>2517000</v>
      </c>
      <c r="J1732" s="75">
        <v>2517000</v>
      </c>
      <c r="K1732" s="76">
        <v>28</v>
      </c>
      <c r="L1732" s="76" t="s">
        <v>2716</v>
      </c>
    </row>
    <row r="1733" spans="1:12" ht="75" customHeight="1" x14ac:dyDescent="0.3">
      <c r="A1733" s="70">
        <f t="shared" si="26"/>
        <v>1726</v>
      </c>
      <c r="B1733" s="87" t="s">
        <v>437</v>
      </c>
      <c r="C1733" s="83" t="s">
        <v>2569</v>
      </c>
      <c r="D1733" s="72" t="s">
        <v>1930</v>
      </c>
      <c r="E1733" s="19" t="s">
        <v>2178</v>
      </c>
      <c r="F1733" s="19" t="s">
        <v>2354</v>
      </c>
      <c r="G1733" s="19" t="s">
        <v>2355</v>
      </c>
      <c r="H1733" s="72" t="s">
        <v>2378</v>
      </c>
      <c r="I1733" s="105">
        <v>2517000</v>
      </c>
      <c r="J1733" s="75">
        <v>2517000</v>
      </c>
      <c r="K1733" s="76">
        <v>29</v>
      </c>
      <c r="L1733" s="76" t="s">
        <v>2716</v>
      </c>
    </row>
    <row r="1734" spans="1:12" ht="75" customHeight="1" x14ac:dyDescent="0.3">
      <c r="A1734" s="70">
        <f t="shared" si="26"/>
        <v>1727</v>
      </c>
      <c r="B1734" s="87" t="s">
        <v>437</v>
      </c>
      <c r="C1734" s="83" t="s">
        <v>2569</v>
      </c>
      <c r="D1734" s="72" t="s">
        <v>1930</v>
      </c>
      <c r="E1734" s="19" t="s">
        <v>2178</v>
      </c>
      <c r="F1734" s="19" t="s">
        <v>2341</v>
      </c>
      <c r="G1734" s="19" t="s">
        <v>2340</v>
      </c>
      <c r="H1734" s="72" t="s">
        <v>2225</v>
      </c>
      <c r="I1734" s="105">
        <v>2518000</v>
      </c>
      <c r="J1734" s="75">
        <v>2517999.9999999995</v>
      </c>
      <c r="K1734" s="76">
        <v>30</v>
      </c>
      <c r="L1734" s="76" t="s">
        <v>2716</v>
      </c>
    </row>
    <row r="1735" spans="1:12" ht="75" customHeight="1" x14ac:dyDescent="0.3">
      <c r="A1735" s="70">
        <f t="shared" si="26"/>
        <v>1728</v>
      </c>
      <c r="B1735" s="87" t="s">
        <v>437</v>
      </c>
      <c r="C1735" s="83" t="s">
        <v>2569</v>
      </c>
      <c r="D1735" s="72" t="s">
        <v>1930</v>
      </c>
      <c r="E1735" s="19" t="s">
        <v>2178</v>
      </c>
      <c r="F1735" s="19" t="s">
        <v>2341</v>
      </c>
      <c r="G1735" s="19" t="s">
        <v>2340</v>
      </c>
      <c r="H1735" s="72" t="s">
        <v>2405</v>
      </c>
      <c r="I1735" s="105">
        <v>2519000</v>
      </c>
      <c r="J1735" s="75">
        <v>2519000</v>
      </c>
      <c r="K1735" s="76">
        <v>31</v>
      </c>
      <c r="L1735" s="76" t="s">
        <v>2716</v>
      </c>
    </row>
    <row r="1736" spans="1:12" ht="75" customHeight="1" x14ac:dyDescent="0.3">
      <c r="A1736" s="70">
        <f t="shared" si="26"/>
        <v>1729</v>
      </c>
      <c r="B1736" s="87" t="s">
        <v>437</v>
      </c>
      <c r="C1736" s="83" t="s">
        <v>2569</v>
      </c>
      <c r="D1736" s="72" t="s">
        <v>1930</v>
      </c>
      <c r="E1736" s="19" t="s">
        <v>2178</v>
      </c>
      <c r="F1736" s="19" t="s">
        <v>2341</v>
      </c>
      <c r="G1736" s="19" t="s">
        <v>2340</v>
      </c>
      <c r="H1736" s="72" t="s">
        <v>2196</v>
      </c>
      <c r="I1736" s="105">
        <v>2521000</v>
      </c>
      <c r="J1736" s="75">
        <v>2521000</v>
      </c>
      <c r="K1736" s="76">
        <v>32</v>
      </c>
      <c r="L1736" s="76" t="s">
        <v>2716</v>
      </c>
    </row>
    <row r="1737" spans="1:12" ht="75" customHeight="1" x14ac:dyDescent="0.3">
      <c r="A1737" s="70">
        <f t="shared" ref="A1737:A1800" si="27">ROW(A1730)</f>
        <v>1730</v>
      </c>
      <c r="B1737" s="87" t="s">
        <v>437</v>
      </c>
      <c r="C1737" s="83" t="s">
        <v>2569</v>
      </c>
      <c r="D1737" s="72" t="s">
        <v>1930</v>
      </c>
      <c r="E1737" s="19" t="s">
        <v>2178</v>
      </c>
      <c r="F1737" s="19" t="s">
        <v>2341</v>
      </c>
      <c r="G1737" s="19" t="s">
        <v>2340</v>
      </c>
      <c r="H1737" s="72" t="s">
        <v>2236</v>
      </c>
      <c r="I1737" s="105">
        <v>2522000</v>
      </c>
      <c r="J1737" s="75">
        <v>2522000</v>
      </c>
      <c r="K1737" s="76">
        <v>33</v>
      </c>
      <c r="L1737" s="76" t="s">
        <v>2716</v>
      </c>
    </row>
    <row r="1738" spans="1:12" ht="75" customHeight="1" x14ac:dyDescent="0.3">
      <c r="A1738" s="70">
        <f t="shared" si="27"/>
        <v>1731</v>
      </c>
      <c r="B1738" s="87" t="s">
        <v>437</v>
      </c>
      <c r="C1738" s="83" t="s">
        <v>2569</v>
      </c>
      <c r="D1738" s="72" t="s">
        <v>2126</v>
      </c>
      <c r="E1738" s="19" t="s">
        <v>2318</v>
      </c>
      <c r="F1738" s="19" t="s">
        <v>2319</v>
      </c>
      <c r="G1738" s="85" t="s">
        <v>2464</v>
      </c>
      <c r="H1738" s="19" t="s">
        <v>2377</v>
      </c>
      <c r="I1738" s="46">
        <v>2541126.25</v>
      </c>
      <c r="J1738" s="75">
        <v>2541126.25</v>
      </c>
      <c r="K1738" s="76">
        <v>34</v>
      </c>
      <c r="L1738" s="76" t="s">
        <v>2716</v>
      </c>
    </row>
    <row r="1739" spans="1:12" ht="75" customHeight="1" x14ac:dyDescent="0.3">
      <c r="A1739" s="70">
        <f t="shared" si="27"/>
        <v>1732</v>
      </c>
      <c r="B1739" s="87" t="s">
        <v>437</v>
      </c>
      <c r="C1739" s="83" t="s">
        <v>2569</v>
      </c>
      <c r="D1739" s="72" t="s">
        <v>1930</v>
      </c>
      <c r="E1739" s="19" t="s">
        <v>2178</v>
      </c>
      <c r="F1739" s="19" t="s">
        <v>2338</v>
      </c>
      <c r="G1739" s="19" t="s">
        <v>2339</v>
      </c>
      <c r="H1739" s="72" t="s">
        <v>2196</v>
      </c>
      <c r="I1739" s="105">
        <v>2550000</v>
      </c>
      <c r="J1739" s="75">
        <v>2550000</v>
      </c>
      <c r="K1739" s="76">
        <v>35</v>
      </c>
      <c r="L1739" s="76" t="s">
        <v>2716</v>
      </c>
    </row>
    <row r="1740" spans="1:12" ht="75" customHeight="1" x14ac:dyDescent="0.3">
      <c r="A1740" s="70">
        <f t="shared" si="27"/>
        <v>1733</v>
      </c>
      <c r="B1740" s="87" t="s">
        <v>437</v>
      </c>
      <c r="C1740" s="83" t="s">
        <v>2569</v>
      </c>
      <c r="D1740" s="72" t="s">
        <v>1930</v>
      </c>
      <c r="E1740" s="19" t="s">
        <v>2178</v>
      </c>
      <c r="F1740" s="19" t="s">
        <v>2356</v>
      </c>
      <c r="G1740" s="19" t="s">
        <v>2357</v>
      </c>
      <c r="H1740" s="72" t="s">
        <v>2378</v>
      </c>
      <c r="I1740" s="105">
        <v>2550000</v>
      </c>
      <c r="J1740" s="75">
        <v>2550000</v>
      </c>
      <c r="K1740" s="76">
        <v>36</v>
      </c>
      <c r="L1740" s="76" t="s">
        <v>2716</v>
      </c>
    </row>
    <row r="1741" spans="1:12" ht="75" customHeight="1" x14ac:dyDescent="0.3">
      <c r="A1741" s="70">
        <f t="shared" si="27"/>
        <v>1734</v>
      </c>
      <c r="B1741" s="87" t="s">
        <v>437</v>
      </c>
      <c r="C1741" s="83" t="s">
        <v>2569</v>
      </c>
      <c r="D1741" s="72" t="s">
        <v>1930</v>
      </c>
      <c r="E1741" s="19" t="s">
        <v>2178</v>
      </c>
      <c r="F1741" s="19" t="s">
        <v>2338</v>
      </c>
      <c r="G1741" s="19" t="s">
        <v>2339</v>
      </c>
      <c r="H1741" s="72" t="s">
        <v>2236</v>
      </c>
      <c r="I1741" s="105">
        <v>2555000</v>
      </c>
      <c r="J1741" s="75">
        <v>2555000</v>
      </c>
      <c r="K1741" s="76">
        <v>37</v>
      </c>
      <c r="L1741" s="76" t="s">
        <v>2716</v>
      </c>
    </row>
    <row r="1742" spans="1:12" ht="75" customHeight="1" x14ac:dyDescent="0.3">
      <c r="A1742" s="70">
        <f t="shared" si="27"/>
        <v>1735</v>
      </c>
      <c r="B1742" s="87" t="s">
        <v>437</v>
      </c>
      <c r="C1742" s="83" t="s">
        <v>2569</v>
      </c>
      <c r="D1742" s="72" t="s">
        <v>2126</v>
      </c>
      <c r="E1742" s="19" t="s">
        <v>2318</v>
      </c>
      <c r="F1742" s="19" t="s">
        <v>2319</v>
      </c>
      <c r="G1742" s="85" t="s">
        <v>2464</v>
      </c>
      <c r="H1742" s="19" t="s">
        <v>2379</v>
      </c>
      <c r="I1742" s="46">
        <v>2559038.65</v>
      </c>
      <c r="J1742" s="75">
        <v>2559038.65</v>
      </c>
      <c r="K1742" s="76">
        <v>38</v>
      </c>
      <c r="L1742" s="76" t="s">
        <v>2716</v>
      </c>
    </row>
    <row r="1743" spans="1:12" ht="75" customHeight="1" x14ac:dyDescent="0.3">
      <c r="A1743" s="70">
        <f t="shared" si="27"/>
        <v>1736</v>
      </c>
      <c r="B1743" s="87" t="s">
        <v>437</v>
      </c>
      <c r="C1743" s="83" t="s">
        <v>2569</v>
      </c>
      <c r="D1743" s="72" t="s">
        <v>1930</v>
      </c>
      <c r="E1743" s="19" t="s">
        <v>2178</v>
      </c>
      <c r="F1743" s="19" t="s">
        <v>2338</v>
      </c>
      <c r="G1743" s="19" t="s">
        <v>2339</v>
      </c>
      <c r="H1743" s="72" t="s">
        <v>2342</v>
      </c>
      <c r="I1743" s="105">
        <v>2568000</v>
      </c>
      <c r="J1743" s="75">
        <v>2568000</v>
      </c>
      <c r="K1743" s="76">
        <v>39</v>
      </c>
      <c r="L1743" s="76" t="s">
        <v>2716</v>
      </c>
    </row>
    <row r="1744" spans="1:12" ht="75" customHeight="1" x14ac:dyDescent="0.3">
      <c r="A1744" s="70">
        <f t="shared" si="27"/>
        <v>1737</v>
      </c>
      <c r="B1744" s="87" t="s">
        <v>437</v>
      </c>
      <c r="C1744" s="83" t="s">
        <v>2569</v>
      </c>
      <c r="D1744" s="72" t="s">
        <v>2126</v>
      </c>
      <c r="E1744" s="19" t="s">
        <v>2318</v>
      </c>
      <c r="F1744" s="19" t="s">
        <v>2319</v>
      </c>
      <c r="G1744" s="85" t="s">
        <v>2464</v>
      </c>
      <c r="H1744" s="19" t="s">
        <v>2563</v>
      </c>
      <c r="I1744" s="46">
        <v>2568058.0999999996</v>
      </c>
      <c r="J1744" s="75">
        <v>2568058.0999999992</v>
      </c>
      <c r="K1744" s="76">
        <v>40</v>
      </c>
      <c r="L1744" s="76" t="s">
        <v>2716</v>
      </c>
    </row>
    <row r="1745" spans="1:12" ht="75" customHeight="1" x14ac:dyDescent="0.3">
      <c r="A1745" s="70">
        <f t="shared" si="27"/>
        <v>1738</v>
      </c>
      <c r="B1745" s="87" t="s">
        <v>437</v>
      </c>
      <c r="C1745" s="83" t="s">
        <v>2569</v>
      </c>
      <c r="D1745" s="72" t="s">
        <v>1930</v>
      </c>
      <c r="E1745" s="19" t="s">
        <v>2178</v>
      </c>
      <c r="F1745" s="19" t="s">
        <v>2338</v>
      </c>
      <c r="G1745" s="19" t="s">
        <v>2339</v>
      </c>
      <c r="H1745" s="72" t="s">
        <v>2405</v>
      </c>
      <c r="I1745" s="105">
        <v>2572000</v>
      </c>
      <c r="J1745" s="75">
        <v>2571999.9999999995</v>
      </c>
      <c r="K1745" s="76">
        <v>41</v>
      </c>
      <c r="L1745" s="76" t="s">
        <v>2716</v>
      </c>
    </row>
    <row r="1746" spans="1:12" ht="75" customHeight="1" x14ac:dyDescent="0.3">
      <c r="A1746" s="70">
        <f t="shared" si="27"/>
        <v>1739</v>
      </c>
      <c r="B1746" s="87" t="s">
        <v>437</v>
      </c>
      <c r="C1746" s="83" t="s">
        <v>2569</v>
      </c>
      <c r="D1746" s="72" t="s">
        <v>1930</v>
      </c>
      <c r="E1746" s="19" t="s">
        <v>2178</v>
      </c>
      <c r="F1746" s="19" t="s">
        <v>2338</v>
      </c>
      <c r="G1746" s="19" t="s">
        <v>2339</v>
      </c>
      <c r="H1746" s="72" t="s">
        <v>2572</v>
      </c>
      <c r="I1746" s="105">
        <v>2573000</v>
      </c>
      <c r="J1746" s="75">
        <v>2573000</v>
      </c>
      <c r="K1746" s="76">
        <v>42</v>
      </c>
      <c r="L1746" s="76" t="s">
        <v>2716</v>
      </c>
    </row>
    <row r="1747" spans="1:12" ht="75" customHeight="1" x14ac:dyDescent="0.3">
      <c r="A1747" s="70">
        <f t="shared" si="27"/>
        <v>1740</v>
      </c>
      <c r="B1747" s="87" t="s">
        <v>437</v>
      </c>
      <c r="C1747" s="72" t="s">
        <v>2570</v>
      </c>
      <c r="D1747" s="82" t="s">
        <v>1484</v>
      </c>
      <c r="E1747" s="19" t="s">
        <v>2371</v>
      </c>
      <c r="F1747" s="19" t="s">
        <v>2573</v>
      </c>
      <c r="G1747" s="85" t="s">
        <v>78</v>
      </c>
      <c r="H1747" s="72" t="s">
        <v>2567</v>
      </c>
      <c r="I1747" s="105">
        <v>2573899.9849999999</v>
      </c>
      <c r="J1747" s="75">
        <v>2928974.9701759908</v>
      </c>
      <c r="K1747" s="76">
        <v>43</v>
      </c>
      <c r="L1747" s="76" t="s">
        <v>2716</v>
      </c>
    </row>
    <row r="1748" spans="1:12" ht="75" customHeight="1" x14ac:dyDescent="0.3">
      <c r="A1748" s="70">
        <f t="shared" si="27"/>
        <v>1741</v>
      </c>
      <c r="B1748" s="87" t="s">
        <v>437</v>
      </c>
      <c r="C1748" s="83" t="s">
        <v>2569</v>
      </c>
      <c r="D1748" s="72" t="s">
        <v>1930</v>
      </c>
      <c r="E1748" s="19" t="s">
        <v>2178</v>
      </c>
      <c r="F1748" s="19" t="s">
        <v>2338</v>
      </c>
      <c r="G1748" s="19" t="s">
        <v>2339</v>
      </c>
      <c r="H1748" s="72" t="s">
        <v>2571</v>
      </c>
      <c r="I1748" s="105">
        <v>2581000</v>
      </c>
      <c r="J1748" s="75">
        <v>2581000</v>
      </c>
      <c r="K1748" s="76">
        <v>44</v>
      </c>
      <c r="L1748" s="76" t="s">
        <v>2716</v>
      </c>
    </row>
    <row r="1749" spans="1:12" ht="75" customHeight="1" x14ac:dyDescent="0.3">
      <c r="A1749" s="70">
        <f t="shared" si="27"/>
        <v>1742</v>
      </c>
      <c r="B1749" s="87" t="s">
        <v>437</v>
      </c>
      <c r="C1749" s="83" t="s">
        <v>2569</v>
      </c>
      <c r="D1749" s="72" t="s">
        <v>1930</v>
      </c>
      <c r="E1749" s="19" t="s">
        <v>2178</v>
      </c>
      <c r="F1749" s="19" t="s">
        <v>2338</v>
      </c>
      <c r="G1749" s="19" t="s">
        <v>2339</v>
      </c>
      <c r="H1749" s="72" t="s">
        <v>2195</v>
      </c>
      <c r="I1749" s="105">
        <v>2582800</v>
      </c>
      <c r="J1749" s="75">
        <v>2582799.9999999995</v>
      </c>
      <c r="K1749" s="76">
        <v>45</v>
      </c>
      <c r="L1749" s="76" t="s">
        <v>2716</v>
      </c>
    </row>
    <row r="1750" spans="1:12" ht="75" customHeight="1" x14ac:dyDescent="0.3">
      <c r="A1750" s="70">
        <f t="shared" si="27"/>
        <v>1743</v>
      </c>
      <c r="B1750" s="87" t="s">
        <v>437</v>
      </c>
      <c r="C1750" s="83" t="s">
        <v>2569</v>
      </c>
      <c r="D1750" s="72" t="s">
        <v>1930</v>
      </c>
      <c r="E1750" s="19" t="s">
        <v>2178</v>
      </c>
      <c r="F1750" s="19" t="s">
        <v>2343</v>
      </c>
      <c r="G1750" s="19" t="s">
        <v>2344</v>
      </c>
      <c r="H1750" s="72" t="s">
        <v>2196</v>
      </c>
      <c r="I1750" s="105">
        <v>2630500</v>
      </c>
      <c r="J1750" s="75">
        <v>2630500</v>
      </c>
      <c r="K1750" s="76">
        <v>46</v>
      </c>
      <c r="L1750" s="76" t="s">
        <v>2716</v>
      </c>
    </row>
    <row r="1751" spans="1:12" ht="75" customHeight="1" x14ac:dyDescent="0.3">
      <c r="A1751" s="70">
        <f t="shared" si="27"/>
        <v>1744</v>
      </c>
      <c r="B1751" s="87" t="s">
        <v>437</v>
      </c>
      <c r="C1751" s="83" t="s">
        <v>2569</v>
      </c>
      <c r="D1751" s="72" t="s">
        <v>1930</v>
      </c>
      <c r="E1751" s="19" t="s">
        <v>2178</v>
      </c>
      <c r="F1751" s="19" t="s">
        <v>2341</v>
      </c>
      <c r="G1751" s="19" t="s">
        <v>2340</v>
      </c>
      <c r="H1751" s="72" t="s">
        <v>2216</v>
      </c>
      <c r="I1751" s="105">
        <v>2650000</v>
      </c>
      <c r="J1751" s="75">
        <v>2650000</v>
      </c>
      <c r="K1751" s="76">
        <v>47</v>
      </c>
      <c r="L1751" s="76" t="s">
        <v>2716</v>
      </c>
    </row>
    <row r="1752" spans="1:12" ht="75" customHeight="1" x14ac:dyDescent="0.3">
      <c r="A1752" s="70">
        <f t="shared" si="27"/>
        <v>1745</v>
      </c>
      <c r="B1752" s="87" t="s">
        <v>437</v>
      </c>
      <c r="C1752" s="83" t="s">
        <v>2569</v>
      </c>
      <c r="D1752" s="72" t="s">
        <v>1930</v>
      </c>
      <c r="E1752" s="19" t="s">
        <v>2178</v>
      </c>
      <c r="F1752" s="19" t="s">
        <v>2352</v>
      </c>
      <c r="G1752" s="19" t="s">
        <v>2353</v>
      </c>
      <c r="H1752" s="72" t="s">
        <v>2216</v>
      </c>
      <c r="I1752" s="105">
        <v>2650000</v>
      </c>
      <c r="J1752" s="75">
        <v>2650000</v>
      </c>
      <c r="K1752" s="76">
        <v>48</v>
      </c>
      <c r="L1752" s="76" t="s">
        <v>2716</v>
      </c>
    </row>
    <row r="1753" spans="1:12" ht="75" customHeight="1" x14ac:dyDescent="0.3">
      <c r="A1753" s="70">
        <f t="shared" si="27"/>
        <v>1746</v>
      </c>
      <c r="B1753" s="87" t="s">
        <v>437</v>
      </c>
      <c r="C1753" s="83" t="s">
        <v>2569</v>
      </c>
      <c r="D1753" s="72" t="s">
        <v>1930</v>
      </c>
      <c r="E1753" s="19" t="s">
        <v>2178</v>
      </c>
      <c r="F1753" s="19" t="s">
        <v>2354</v>
      </c>
      <c r="G1753" s="19" t="s">
        <v>2355</v>
      </c>
      <c r="H1753" s="72" t="s">
        <v>2216</v>
      </c>
      <c r="I1753" s="105">
        <v>2650000</v>
      </c>
      <c r="J1753" s="75">
        <v>2650000</v>
      </c>
      <c r="K1753" s="76">
        <v>49</v>
      </c>
      <c r="L1753" s="76" t="s">
        <v>2716</v>
      </c>
    </row>
    <row r="1754" spans="1:12" ht="75" customHeight="1" x14ac:dyDescent="0.3">
      <c r="A1754" s="70">
        <f t="shared" si="27"/>
        <v>1747</v>
      </c>
      <c r="B1754" s="87" t="s">
        <v>437</v>
      </c>
      <c r="C1754" s="83" t="s">
        <v>2569</v>
      </c>
      <c r="D1754" s="72" t="s">
        <v>1930</v>
      </c>
      <c r="E1754" s="19" t="s">
        <v>2178</v>
      </c>
      <c r="F1754" s="19" t="s">
        <v>2343</v>
      </c>
      <c r="G1754" s="19" t="s">
        <v>2344</v>
      </c>
      <c r="H1754" s="72" t="s">
        <v>2225</v>
      </c>
      <c r="I1754" s="105">
        <v>2650000</v>
      </c>
      <c r="J1754" s="75">
        <v>2650000</v>
      </c>
      <c r="K1754" s="76">
        <v>50</v>
      </c>
      <c r="L1754" s="76" t="s">
        <v>2716</v>
      </c>
    </row>
    <row r="1755" spans="1:12" ht="75" customHeight="1" x14ac:dyDescent="0.3">
      <c r="A1755" s="70">
        <f t="shared" si="27"/>
        <v>1748</v>
      </c>
      <c r="B1755" s="87" t="s">
        <v>437</v>
      </c>
      <c r="C1755" s="83" t="s">
        <v>2569</v>
      </c>
      <c r="D1755" s="72" t="s">
        <v>1930</v>
      </c>
      <c r="E1755" s="19" t="s">
        <v>2178</v>
      </c>
      <c r="F1755" s="19" t="s">
        <v>2343</v>
      </c>
      <c r="G1755" s="19" t="s">
        <v>2344</v>
      </c>
      <c r="H1755" s="72" t="s">
        <v>2195</v>
      </c>
      <c r="I1755" s="105">
        <v>2652350</v>
      </c>
      <c r="J1755" s="75">
        <v>2652350</v>
      </c>
      <c r="K1755" s="76">
        <v>51</v>
      </c>
      <c r="L1755" s="76" t="s">
        <v>2716</v>
      </c>
    </row>
    <row r="1756" spans="1:12" ht="75" customHeight="1" x14ac:dyDescent="0.3">
      <c r="A1756" s="70">
        <f t="shared" si="27"/>
        <v>1749</v>
      </c>
      <c r="B1756" s="87" t="s">
        <v>437</v>
      </c>
      <c r="C1756" s="83" t="s">
        <v>2569</v>
      </c>
      <c r="D1756" s="72" t="s">
        <v>1930</v>
      </c>
      <c r="E1756" s="19" t="s">
        <v>2178</v>
      </c>
      <c r="F1756" s="19" t="s">
        <v>2343</v>
      </c>
      <c r="G1756" s="19" t="s">
        <v>2344</v>
      </c>
      <c r="H1756" s="72" t="s">
        <v>2236</v>
      </c>
      <c r="I1756" s="105">
        <v>2659000</v>
      </c>
      <c r="J1756" s="75">
        <v>2659000</v>
      </c>
      <c r="K1756" s="76">
        <v>52</v>
      </c>
      <c r="L1756" s="76" t="s">
        <v>2716</v>
      </c>
    </row>
    <row r="1757" spans="1:12" ht="75" customHeight="1" x14ac:dyDescent="0.3">
      <c r="A1757" s="70">
        <f t="shared" si="27"/>
        <v>1750</v>
      </c>
      <c r="B1757" s="87" t="s">
        <v>437</v>
      </c>
      <c r="C1757" s="83" t="s">
        <v>2569</v>
      </c>
      <c r="D1757" s="72" t="s">
        <v>1930</v>
      </c>
      <c r="E1757" s="19" t="s">
        <v>2178</v>
      </c>
      <c r="F1757" s="19" t="s">
        <v>2343</v>
      </c>
      <c r="G1757" s="19" t="s">
        <v>2344</v>
      </c>
      <c r="H1757" s="72" t="s">
        <v>2378</v>
      </c>
      <c r="I1757" s="105">
        <v>2659500</v>
      </c>
      <c r="J1757" s="75">
        <v>2659499.9999999995</v>
      </c>
      <c r="K1757" s="76">
        <v>53</v>
      </c>
      <c r="L1757" s="76" t="s">
        <v>2716</v>
      </c>
    </row>
    <row r="1758" spans="1:12" ht="75" customHeight="1" x14ac:dyDescent="0.3">
      <c r="A1758" s="70">
        <f t="shared" si="27"/>
        <v>1751</v>
      </c>
      <c r="B1758" s="87" t="s">
        <v>437</v>
      </c>
      <c r="C1758" s="83" t="s">
        <v>2569</v>
      </c>
      <c r="D1758" s="72" t="s">
        <v>1930</v>
      </c>
      <c r="E1758" s="19" t="s">
        <v>2178</v>
      </c>
      <c r="F1758" s="19" t="s">
        <v>2343</v>
      </c>
      <c r="G1758" s="19" t="s">
        <v>2344</v>
      </c>
      <c r="H1758" s="72" t="s">
        <v>2342</v>
      </c>
      <c r="I1758" s="105">
        <v>2659800</v>
      </c>
      <c r="J1758" s="75">
        <v>2659799.9999999995</v>
      </c>
      <c r="K1758" s="76">
        <v>54</v>
      </c>
      <c r="L1758" s="76" t="s">
        <v>2716</v>
      </c>
    </row>
    <row r="1759" spans="1:12" ht="75" customHeight="1" x14ac:dyDescent="0.3">
      <c r="A1759" s="70">
        <f t="shared" si="27"/>
        <v>1752</v>
      </c>
      <c r="B1759" s="87" t="s">
        <v>437</v>
      </c>
      <c r="C1759" s="83" t="s">
        <v>2569</v>
      </c>
      <c r="D1759" s="72" t="s">
        <v>1930</v>
      </c>
      <c r="E1759" s="19" t="s">
        <v>2178</v>
      </c>
      <c r="F1759" s="19" t="s">
        <v>2343</v>
      </c>
      <c r="G1759" s="19" t="s">
        <v>2344</v>
      </c>
      <c r="H1759" s="72" t="s">
        <v>2216</v>
      </c>
      <c r="I1759" s="105">
        <v>2950000</v>
      </c>
      <c r="J1759" s="75">
        <v>2950000</v>
      </c>
      <c r="K1759" s="76">
        <v>55</v>
      </c>
      <c r="L1759" s="76" t="s">
        <v>2716</v>
      </c>
    </row>
    <row r="1760" spans="1:12" ht="75" customHeight="1" x14ac:dyDescent="0.3">
      <c r="A1760" s="70">
        <f t="shared" si="27"/>
        <v>1753</v>
      </c>
      <c r="B1760" s="87" t="s">
        <v>437</v>
      </c>
      <c r="C1760" s="83" t="s">
        <v>2569</v>
      </c>
      <c r="D1760" s="106" t="s">
        <v>1576</v>
      </c>
      <c r="E1760" s="19" t="s">
        <v>2358</v>
      </c>
      <c r="F1760" s="19" t="s">
        <v>2359</v>
      </c>
      <c r="G1760" s="19" t="s">
        <v>2359</v>
      </c>
      <c r="H1760" s="72" t="s">
        <v>2360</v>
      </c>
      <c r="I1760" s="105">
        <f>(2048000+548410+30000)*1.15</f>
        <v>3020371.4999999995</v>
      </c>
      <c r="J1760" s="75">
        <v>3460357.4362476394</v>
      </c>
      <c r="K1760" s="76">
        <v>56</v>
      </c>
      <c r="L1760" s="76" t="s">
        <v>2716</v>
      </c>
    </row>
    <row r="1761" spans="1:12" ht="75" customHeight="1" x14ac:dyDescent="0.3">
      <c r="A1761" s="70">
        <f t="shared" si="27"/>
        <v>1754</v>
      </c>
      <c r="B1761" s="87" t="s">
        <v>437</v>
      </c>
      <c r="C1761" s="83" t="s">
        <v>2569</v>
      </c>
      <c r="D1761" s="72" t="s">
        <v>1930</v>
      </c>
      <c r="E1761" s="19" t="s">
        <v>2178</v>
      </c>
      <c r="F1761" s="19" t="s">
        <v>2338</v>
      </c>
      <c r="G1761" s="19" t="s">
        <v>2339</v>
      </c>
      <c r="H1761" s="72" t="s">
        <v>2216</v>
      </c>
      <c r="I1761" s="105">
        <v>3050000</v>
      </c>
      <c r="J1761" s="75">
        <v>3050000</v>
      </c>
      <c r="K1761" s="76">
        <v>57</v>
      </c>
      <c r="L1761" s="76" t="s">
        <v>2716</v>
      </c>
    </row>
    <row r="1762" spans="1:12" ht="75" customHeight="1" x14ac:dyDescent="0.3">
      <c r="A1762" s="70">
        <f t="shared" si="27"/>
        <v>1755</v>
      </c>
      <c r="B1762" s="87" t="s">
        <v>438</v>
      </c>
      <c r="C1762" s="83" t="s">
        <v>2574</v>
      </c>
      <c r="D1762" s="72" t="s">
        <v>1930</v>
      </c>
      <c r="E1762" s="19" t="s">
        <v>2178</v>
      </c>
      <c r="F1762" s="19" t="s">
        <v>2575</v>
      </c>
      <c r="G1762" s="19" t="s">
        <v>2576</v>
      </c>
      <c r="H1762" s="72"/>
      <c r="I1762" s="105">
        <v>1425000</v>
      </c>
      <c r="J1762" s="75">
        <v>1424999.9999999998</v>
      </c>
      <c r="K1762" s="76">
        <v>1</v>
      </c>
      <c r="L1762" s="76" t="s">
        <v>2716</v>
      </c>
    </row>
    <row r="1763" spans="1:12" ht="75" customHeight="1" x14ac:dyDescent="0.3">
      <c r="A1763" s="70">
        <f t="shared" si="27"/>
        <v>1756</v>
      </c>
      <c r="B1763" s="87" t="s">
        <v>438</v>
      </c>
      <c r="C1763" s="72" t="s">
        <v>2574</v>
      </c>
      <c r="D1763" s="82" t="s">
        <v>1484</v>
      </c>
      <c r="E1763" s="19" t="s">
        <v>2371</v>
      </c>
      <c r="F1763" s="19" t="s">
        <v>2578</v>
      </c>
      <c r="G1763" s="85" t="s">
        <v>78</v>
      </c>
      <c r="H1763" s="72" t="s">
        <v>78</v>
      </c>
      <c r="I1763" s="105">
        <v>1909262.2</v>
      </c>
      <c r="J1763" s="75">
        <v>2172648.9870985206</v>
      </c>
      <c r="K1763" s="76">
        <v>2</v>
      </c>
      <c r="L1763" s="76" t="s">
        <v>2716</v>
      </c>
    </row>
    <row r="1764" spans="1:12" ht="75" customHeight="1" x14ac:dyDescent="0.3">
      <c r="A1764" s="70">
        <f t="shared" si="27"/>
        <v>1757</v>
      </c>
      <c r="B1764" s="87" t="s">
        <v>438</v>
      </c>
      <c r="C1764" s="72" t="s">
        <v>2574</v>
      </c>
      <c r="D1764" s="82" t="s">
        <v>1484</v>
      </c>
      <c r="E1764" s="19" t="s">
        <v>2371</v>
      </c>
      <c r="F1764" s="19" t="s">
        <v>2581</v>
      </c>
      <c r="G1764" s="85" t="s">
        <v>78</v>
      </c>
      <c r="H1764" s="72" t="s">
        <v>78</v>
      </c>
      <c r="I1764" s="105">
        <v>2336337.7000000002</v>
      </c>
      <c r="J1764" s="75">
        <v>2658640.4619675009</v>
      </c>
      <c r="K1764" s="76">
        <v>3</v>
      </c>
      <c r="L1764" s="76" t="s">
        <v>2716</v>
      </c>
    </row>
    <row r="1765" spans="1:12" ht="75" customHeight="1" x14ac:dyDescent="0.3">
      <c r="A1765" s="70">
        <f t="shared" si="27"/>
        <v>1758</v>
      </c>
      <c r="B1765" s="87" t="s">
        <v>438</v>
      </c>
      <c r="C1765" s="72" t="s">
        <v>2574</v>
      </c>
      <c r="D1765" s="82" t="s">
        <v>1484</v>
      </c>
      <c r="E1765" s="19" t="s">
        <v>2371</v>
      </c>
      <c r="F1765" s="19" t="s">
        <v>2582</v>
      </c>
      <c r="G1765" s="85" t="s">
        <v>78</v>
      </c>
      <c r="H1765" s="72" t="s">
        <v>78</v>
      </c>
      <c r="I1765" s="105">
        <v>2344608.5</v>
      </c>
      <c r="J1765" s="75">
        <v>2668052.2364437855</v>
      </c>
      <c r="K1765" s="76">
        <v>4</v>
      </c>
      <c r="L1765" s="76" t="s">
        <v>2716</v>
      </c>
    </row>
    <row r="1766" spans="1:12" ht="75" customHeight="1" x14ac:dyDescent="0.3">
      <c r="A1766" s="70">
        <f t="shared" si="27"/>
        <v>1759</v>
      </c>
      <c r="B1766" s="87" t="s">
        <v>439</v>
      </c>
      <c r="C1766" s="83" t="s">
        <v>2583</v>
      </c>
      <c r="D1766" s="72" t="s">
        <v>1930</v>
      </c>
      <c r="E1766" s="19" t="s">
        <v>2178</v>
      </c>
      <c r="F1766" s="19" t="s">
        <v>2575</v>
      </c>
      <c r="G1766" s="19" t="s">
        <v>2576</v>
      </c>
      <c r="H1766" s="72"/>
      <c r="I1766" s="105">
        <v>1407000</v>
      </c>
      <c r="J1766" s="75">
        <v>1406999.9999999998</v>
      </c>
      <c r="K1766" s="76">
        <v>1</v>
      </c>
      <c r="L1766" s="76" t="s">
        <v>2716</v>
      </c>
    </row>
    <row r="1767" spans="1:12" ht="75" customHeight="1" x14ac:dyDescent="0.3">
      <c r="A1767" s="70">
        <f t="shared" si="27"/>
        <v>1760</v>
      </c>
      <c r="B1767" s="87" t="s">
        <v>439</v>
      </c>
      <c r="C1767" s="72" t="s">
        <v>2583</v>
      </c>
      <c r="D1767" s="82" t="s">
        <v>1484</v>
      </c>
      <c r="E1767" s="19" t="s">
        <v>2371</v>
      </c>
      <c r="F1767" s="19" t="s">
        <v>2578</v>
      </c>
      <c r="G1767" s="85" t="s">
        <v>78</v>
      </c>
      <c r="H1767" s="72" t="s">
        <v>78</v>
      </c>
      <c r="I1767" s="105">
        <v>1909262.2</v>
      </c>
      <c r="J1767" s="75">
        <v>2172648.9870985206</v>
      </c>
      <c r="K1767" s="76">
        <v>2</v>
      </c>
      <c r="L1767" s="76" t="s">
        <v>2716</v>
      </c>
    </row>
    <row r="1768" spans="1:12" ht="75" customHeight="1" x14ac:dyDescent="0.3">
      <c r="A1768" s="70">
        <f t="shared" si="27"/>
        <v>1761</v>
      </c>
      <c r="B1768" s="87" t="s">
        <v>439</v>
      </c>
      <c r="C1768" s="72" t="s">
        <v>2583</v>
      </c>
      <c r="D1768" s="82" t="s">
        <v>1484</v>
      </c>
      <c r="E1768" s="19" t="s">
        <v>2371</v>
      </c>
      <c r="F1768" s="19" t="s">
        <v>2581</v>
      </c>
      <c r="G1768" s="85" t="s">
        <v>78</v>
      </c>
      <c r="H1768" s="72" t="s">
        <v>78</v>
      </c>
      <c r="I1768" s="105">
        <v>2336337.7000000002</v>
      </c>
      <c r="J1768" s="75">
        <v>2658640.4619675009</v>
      </c>
      <c r="K1768" s="76">
        <v>3</v>
      </c>
      <c r="L1768" s="76" t="s">
        <v>2716</v>
      </c>
    </row>
    <row r="1769" spans="1:12" ht="75" customHeight="1" x14ac:dyDescent="0.3">
      <c r="A1769" s="70">
        <f t="shared" si="27"/>
        <v>1762</v>
      </c>
      <c r="B1769" s="87" t="s">
        <v>439</v>
      </c>
      <c r="C1769" s="72" t="s">
        <v>2583</v>
      </c>
      <c r="D1769" s="82" t="s">
        <v>1484</v>
      </c>
      <c r="E1769" s="19" t="s">
        <v>2371</v>
      </c>
      <c r="F1769" s="19" t="s">
        <v>2582</v>
      </c>
      <c r="G1769" s="85" t="s">
        <v>78</v>
      </c>
      <c r="H1769" s="72" t="s">
        <v>78</v>
      </c>
      <c r="I1769" s="105">
        <v>2344608.5</v>
      </c>
      <c r="J1769" s="75">
        <v>2668052.2364437855</v>
      </c>
      <c r="K1769" s="76">
        <v>4</v>
      </c>
      <c r="L1769" s="76" t="s">
        <v>2716</v>
      </c>
    </row>
    <row r="1770" spans="1:12" ht="75" customHeight="1" x14ac:dyDescent="0.3">
      <c r="A1770" s="70">
        <f t="shared" si="27"/>
        <v>1763</v>
      </c>
      <c r="B1770" s="87" t="s">
        <v>440</v>
      </c>
      <c r="C1770" s="71" t="s">
        <v>2594</v>
      </c>
      <c r="D1770" s="72" t="s">
        <v>2146</v>
      </c>
      <c r="E1770" s="19" t="s">
        <v>1621</v>
      </c>
      <c r="F1770" s="19" t="s">
        <v>2595</v>
      </c>
      <c r="G1770" s="85" t="s">
        <v>2596</v>
      </c>
      <c r="H1770" s="87" t="s">
        <v>2149</v>
      </c>
      <c r="I1770" s="105">
        <v>1834773.25</v>
      </c>
      <c r="J1770" s="75">
        <v>1900750.4025039547</v>
      </c>
      <c r="K1770" s="76">
        <v>1</v>
      </c>
      <c r="L1770" s="76" t="s">
        <v>2716</v>
      </c>
    </row>
    <row r="1771" spans="1:12" ht="75" customHeight="1" x14ac:dyDescent="0.3">
      <c r="A1771" s="70">
        <f t="shared" si="27"/>
        <v>1764</v>
      </c>
      <c r="B1771" s="87" t="s">
        <v>440</v>
      </c>
      <c r="C1771" s="72" t="s">
        <v>2597</v>
      </c>
      <c r="D1771" s="72" t="s">
        <v>2217</v>
      </c>
      <c r="E1771" s="19" t="s">
        <v>2577</v>
      </c>
      <c r="F1771" s="19" t="s">
        <v>2598</v>
      </c>
      <c r="G1771" s="85" t="s">
        <v>2585</v>
      </c>
      <c r="H1771" s="72"/>
      <c r="I1771" s="81">
        <v>1960749.9999999998</v>
      </c>
      <c r="J1771" s="75">
        <v>2152865.8435154394</v>
      </c>
      <c r="K1771" s="76">
        <v>2</v>
      </c>
      <c r="L1771" s="76" t="s">
        <v>2716</v>
      </c>
    </row>
    <row r="1772" spans="1:12" ht="75" customHeight="1" x14ac:dyDescent="0.3">
      <c r="A1772" s="70">
        <f t="shared" si="27"/>
        <v>1765</v>
      </c>
      <c r="B1772" s="87" t="s">
        <v>440</v>
      </c>
      <c r="C1772" s="83" t="s">
        <v>2594</v>
      </c>
      <c r="D1772" s="72" t="s">
        <v>1930</v>
      </c>
      <c r="E1772" s="19" t="s">
        <v>2178</v>
      </c>
      <c r="F1772" s="19" t="s">
        <v>2579</v>
      </c>
      <c r="G1772" s="19" t="s">
        <v>2580</v>
      </c>
      <c r="H1772" s="72"/>
      <c r="I1772" s="105">
        <v>2005000</v>
      </c>
      <c r="J1772" s="75">
        <v>2004999.9999999998</v>
      </c>
      <c r="K1772" s="76">
        <v>3</v>
      </c>
      <c r="L1772" s="76" t="s">
        <v>2716</v>
      </c>
    </row>
    <row r="1773" spans="1:12" ht="75" customHeight="1" x14ac:dyDescent="0.3">
      <c r="A1773" s="70">
        <f t="shared" si="27"/>
        <v>1766</v>
      </c>
      <c r="B1773" s="87" t="s">
        <v>440</v>
      </c>
      <c r="C1773" s="72" t="s">
        <v>2597</v>
      </c>
      <c r="D1773" s="82" t="s">
        <v>1484</v>
      </c>
      <c r="E1773" s="19" t="s">
        <v>2371</v>
      </c>
      <c r="F1773" s="19" t="s">
        <v>2599</v>
      </c>
      <c r="G1773" s="85" t="s">
        <v>78</v>
      </c>
      <c r="H1773" s="72" t="s">
        <v>78</v>
      </c>
      <c r="I1773" s="105">
        <v>2434789.2000000002</v>
      </c>
      <c r="J1773" s="75">
        <v>2770673.5560880094</v>
      </c>
      <c r="K1773" s="76">
        <v>4</v>
      </c>
      <c r="L1773" s="76" t="s">
        <v>2716</v>
      </c>
    </row>
    <row r="1774" spans="1:12" ht="75" customHeight="1" x14ac:dyDescent="0.3">
      <c r="A1774" s="70">
        <f t="shared" si="27"/>
        <v>1767</v>
      </c>
      <c r="B1774" s="87" t="s">
        <v>440</v>
      </c>
      <c r="C1774" s="72" t="s">
        <v>2597</v>
      </c>
      <c r="D1774" s="82" t="s">
        <v>1484</v>
      </c>
      <c r="E1774" s="19" t="s">
        <v>2371</v>
      </c>
      <c r="F1774" s="19" t="s">
        <v>2600</v>
      </c>
      <c r="G1774" s="85" t="s">
        <v>78</v>
      </c>
      <c r="H1774" s="72" t="s">
        <v>78</v>
      </c>
      <c r="I1774" s="105">
        <v>2530938.4</v>
      </c>
      <c r="J1774" s="75">
        <v>2880086.7430197643</v>
      </c>
      <c r="K1774" s="76">
        <v>5</v>
      </c>
      <c r="L1774" s="76" t="s">
        <v>2716</v>
      </c>
    </row>
    <row r="1775" spans="1:12" ht="75" customHeight="1" x14ac:dyDescent="0.3">
      <c r="A1775" s="70">
        <f t="shared" si="27"/>
        <v>1768</v>
      </c>
      <c r="B1775" s="87" t="s">
        <v>440</v>
      </c>
      <c r="C1775" s="72" t="s">
        <v>2597</v>
      </c>
      <c r="D1775" s="82" t="s">
        <v>1484</v>
      </c>
      <c r="E1775" s="19" t="s">
        <v>2371</v>
      </c>
      <c r="F1775" s="19" t="s">
        <v>2601</v>
      </c>
      <c r="G1775" s="85" t="s">
        <v>78</v>
      </c>
      <c r="H1775" s="72" t="s">
        <v>78</v>
      </c>
      <c r="I1775" s="105">
        <v>2591073.0499999998</v>
      </c>
      <c r="J1775" s="75">
        <v>2948517.0960702901</v>
      </c>
      <c r="K1775" s="76">
        <v>6</v>
      </c>
      <c r="L1775" s="76" t="s">
        <v>2716</v>
      </c>
    </row>
    <row r="1776" spans="1:12" ht="75" customHeight="1" x14ac:dyDescent="0.3">
      <c r="A1776" s="70">
        <f t="shared" si="27"/>
        <v>1769</v>
      </c>
      <c r="B1776" s="87" t="s">
        <v>441</v>
      </c>
      <c r="C1776" s="83" t="s">
        <v>2603</v>
      </c>
      <c r="D1776" s="72" t="s">
        <v>1930</v>
      </c>
      <c r="E1776" s="19" t="s">
        <v>2178</v>
      </c>
      <c r="F1776" s="19" t="s">
        <v>2584</v>
      </c>
      <c r="G1776" s="19" t="s">
        <v>2585</v>
      </c>
      <c r="H1776" s="72" t="s">
        <v>78</v>
      </c>
      <c r="I1776" s="105">
        <v>1950000</v>
      </c>
      <c r="J1776" s="75">
        <v>1950000</v>
      </c>
      <c r="K1776" s="76">
        <v>1</v>
      </c>
      <c r="L1776" s="76" t="s">
        <v>2716</v>
      </c>
    </row>
    <row r="1777" spans="1:12" ht="75" customHeight="1" x14ac:dyDescent="0.3">
      <c r="A1777" s="70">
        <f t="shared" si="27"/>
        <v>1770</v>
      </c>
      <c r="B1777" s="87" t="s">
        <v>441</v>
      </c>
      <c r="C1777" s="83" t="s">
        <v>2603</v>
      </c>
      <c r="D1777" s="72" t="s">
        <v>1930</v>
      </c>
      <c r="E1777" s="19" t="s">
        <v>2178</v>
      </c>
      <c r="F1777" s="19" t="s">
        <v>2586</v>
      </c>
      <c r="G1777" s="19" t="s">
        <v>2587</v>
      </c>
      <c r="H1777" s="72" t="s">
        <v>78</v>
      </c>
      <c r="I1777" s="105">
        <v>1954000</v>
      </c>
      <c r="J1777" s="75">
        <v>1954000</v>
      </c>
      <c r="K1777" s="76">
        <v>2</v>
      </c>
      <c r="L1777" s="76" t="s">
        <v>2716</v>
      </c>
    </row>
    <row r="1778" spans="1:12" ht="75" customHeight="1" x14ac:dyDescent="0.3">
      <c r="A1778" s="70">
        <f t="shared" si="27"/>
        <v>1771</v>
      </c>
      <c r="B1778" s="87" t="s">
        <v>441</v>
      </c>
      <c r="C1778" s="83" t="s">
        <v>2603</v>
      </c>
      <c r="D1778" s="72" t="s">
        <v>1930</v>
      </c>
      <c r="E1778" s="19" t="s">
        <v>2178</v>
      </c>
      <c r="F1778" s="19" t="s">
        <v>2588</v>
      </c>
      <c r="G1778" s="19" t="s">
        <v>2589</v>
      </c>
      <c r="H1778" s="72"/>
      <c r="I1778" s="105">
        <v>2000000</v>
      </c>
      <c r="J1778" s="75">
        <v>2000000</v>
      </c>
      <c r="K1778" s="76">
        <v>3</v>
      </c>
      <c r="L1778" s="76" t="s">
        <v>2716</v>
      </c>
    </row>
    <row r="1779" spans="1:12" ht="75" customHeight="1" x14ac:dyDescent="0.3">
      <c r="A1779" s="70">
        <f t="shared" si="27"/>
        <v>1772</v>
      </c>
      <c r="B1779" s="87" t="s">
        <v>441</v>
      </c>
      <c r="C1779" s="83" t="s">
        <v>2603</v>
      </c>
      <c r="D1779" s="72" t="s">
        <v>1930</v>
      </c>
      <c r="E1779" s="19" t="s">
        <v>2178</v>
      </c>
      <c r="F1779" s="19" t="s">
        <v>2590</v>
      </c>
      <c r="G1779" s="19" t="s">
        <v>2591</v>
      </c>
      <c r="H1779" s="72"/>
      <c r="I1779" s="105">
        <v>2044000</v>
      </c>
      <c r="J1779" s="75">
        <v>2043999.9999999998</v>
      </c>
      <c r="K1779" s="76">
        <v>4</v>
      </c>
      <c r="L1779" s="76" t="s">
        <v>2716</v>
      </c>
    </row>
    <row r="1780" spans="1:12" ht="75" customHeight="1" x14ac:dyDescent="0.3">
      <c r="A1780" s="70">
        <f t="shared" si="27"/>
        <v>1773</v>
      </c>
      <c r="B1780" s="87" t="s">
        <v>441</v>
      </c>
      <c r="C1780" s="83" t="s">
        <v>2603</v>
      </c>
      <c r="D1780" s="72" t="s">
        <v>1930</v>
      </c>
      <c r="E1780" s="19" t="s">
        <v>2178</v>
      </c>
      <c r="F1780" s="19" t="s">
        <v>2592</v>
      </c>
      <c r="G1780" s="19" t="s">
        <v>2593</v>
      </c>
      <c r="H1780" s="72"/>
      <c r="I1780" s="105">
        <v>2059000</v>
      </c>
      <c r="J1780" s="75">
        <v>2058999.9999999998</v>
      </c>
      <c r="K1780" s="76">
        <v>5</v>
      </c>
      <c r="L1780" s="76" t="s">
        <v>2716</v>
      </c>
    </row>
    <row r="1781" spans="1:12" ht="75" customHeight="1" x14ac:dyDescent="0.3">
      <c r="A1781" s="70">
        <f t="shared" si="27"/>
        <v>1774</v>
      </c>
      <c r="B1781" s="87" t="s">
        <v>441</v>
      </c>
      <c r="C1781" s="72" t="s">
        <v>2602</v>
      </c>
      <c r="D1781" s="82" t="s">
        <v>1484</v>
      </c>
      <c r="E1781" s="19" t="s">
        <v>2371</v>
      </c>
      <c r="F1781" s="19" t="s">
        <v>2599</v>
      </c>
      <c r="G1781" s="85" t="s">
        <v>78</v>
      </c>
      <c r="H1781" s="72" t="s">
        <v>78</v>
      </c>
      <c r="I1781" s="105">
        <v>2434789.2000000002</v>
      </c>
      <c r="J1781" s="75">
        <v>2770673.5560880094</v>
      </c>
      <c r="K1781" s="76">
        <v>6</v>
      </c>
      <c r="L1781" s="76" t="s">
        <v>2716</v>
      </c>
    </row>
    <row r="1782" spans="1:12" ht="75" customHeight="1" x14ac:dyDescent="0.3">
      <c r="A1782" s="70">
        <f t="shared" si="27"/>
        <v>1775</v>
      </c>
      <c r="B1782" s="87" t="s">
        <v>441</v>
      </c>
      <c r="C1782" s="72" t="s">
        <v>2602</v>
      </c>
      <c r="D1782" s="82" t="s">
        <v>1484</v>
      </c>
      <c r="E1782" s="19" t="s">
        <v>2371</v>
      </c>
      <c r="F1782" s="19" t="s">
        <v>2600</v>
      </c>
      <c r="G1782" s="85" t="s">
        <v>78</v>
      </c>
      <c r="H1782" s="72" t="s">
        <v>78</v>
      </c>
      <c r="I1782" s="105">
        <v>2530938.4</v>
      </c>
      <c r="J1782" s="75">
        <v>2880086.7430197643</v>
      </c>
      <c r="K1782" s="76">
        <v>7</v>
      </c>
      <c r="L1782" s="76" t="s">
        <v>2716</v>
      </c>
    </row>
    <row r="1783" spans="1:12" ht="75" customHeight="1" x14ac:dyDescent="0.3">
      <c r="A1783" s="70">
        <f t="shared" si="27"/>
        <v>1776</v>
      </c>
      <c r="B1783" s="87" t="s">
        <v>441</v>
      </c>
      <c r="C1783" s="72" t="s">
        <v>2602</v>
      </c>
      <c r="D1783" s="82" t="s">
        <v>1484</v>
      </c>
      <c r="E1783" s="19" t="s">
        <v>2371</v>
      </c>
      <c r="F1783" s="19" t="s">
        <v>2601</v>
      </c>
      <c r="G1783" s="85" t="s">
        <v>78</v>
      </c>
      <c r="H1783" s="72" t="s">
        <v>78</v>
      </c>
      <c r="I1783" s="105">
        <v>2591073.0499999998</v>
      </c>
      <c r="J1783" s="75">
        <v>2948517.0960702901</v>
      </c>
      <c r="K1783" s="76">
        <v>8</v>
      </c>
      <c r="L1783" s="76" t="s">
        <v>2716</v>
      </c>
    </row>
    <row r="1784" spans="1:12" ht="75" customHeight="1" x14ac:dyDescent="0.3">
      <c r="A1784" s="70">
        <f t="shared" si="27"/>
        <v>1777</v>
      </c>
      <c r="B1784" s="87" t="s">
        <v>2604</v>
      </c>
      <c r="C1784" s="83" t="s">
        <v>2605</v>
      </c>
      <c r="D1784" s="72" t="s">
        <v>2126</v>
      </c>
      <c r="E1784" s="19" t="s">
        <v>2318</v>
      </c>
      <c r="F1784" s="19" t="s">
        <v>2606</v>
      </c>
      <c r="G1784" s="85" t="s">
        <v>2607</v>
      </c>
      <c r="H1784" s="19" t="s">
        <v>2189</v>
      </c>
      <c r="I1784" s="46">
        <v>2137482</v>
      </c>
      <c r="J1784" s="75">
        <v>2137482</v>
      </c>
      <c r="K1784" s="76">
        <v>1</v>
      </c>
      <c r="L1784" s="76" t="s">
        <v>2716</v>
      </c>
    </row>
    <row r="1785" spans="1:12" ht="75" customHeight="1" x14ac:dyDescent="0.3">
      <c r="A1785" s="70">
        <f t="shared" si="27"/>
        <v>1778</v>
      </c>
      <c r="B1785" s="87" t="s">
        <v>442</v>
      </c>
      <c r="C1785" s="83" t="s">
        <v>2608</v>
      </c>
      <c r="D1785" s="72" t="s">
        <v>2126</v>
      </c>
      <c r="E1785" s="19" t="s">
        <v>2318</v>
      </c>
      <c r="F1785" s="19" t="s">
        <v>2606</v>
      </c>
      <c r="G1785" s="85" t="s">
        <v>2607</v>
      </c>
      <c r="H1785" s="19" t="s">
        <v>2189</v>
      </c>
      <c r="I1785" s="46">
        <v>1964981.9999999998</v>
      </c>
      <c r="J1785" s="75">
        <v>1964981.9999999998</v>
      </c>
      <c r="K1785" s="76">
        <v>1</v>
      </c>
      <c r="L1785" s="76" t="s">
        <v>2716</v>
      </c>
    </row>
    <row r="1786" spans="1:12" ht="75" customHeight="1" x14ac:dyDescent="0.3">
      <c r="A1786" s="70">
        <f t="shared" si="27"/>
        <v>1779</v>
      </c>
      <c r="B1786" s="87" t="s">
        <v>2609</v>
      </c>
      <c r="C1786" s="72" t="s">
        <v>2610</v>
      </c>
      <c r="D1786" s="82" t="s">
        <v>1484</v>
      </c>
      <c r="E1786" s="19" t="s">
        <v>2371</v>
      </c>
      <c r="F1786" s="19" t="s">
        <v>2611</v>
      </c>
      <c r="G1786" s="85" t="s">
        <v>78</v>
      </c>
      <c r="H1786" s="72" t="s">
        <v>78</v>
      </c>
      <c r="I1786" s="105">
        <v>3398844.55</v>
      </c>
      <c r="J1786" s="75">
        <v>3867722.3949978305</v>
      </c>
      <c r="K1786" s="76">
        <v>1</v>
      </c>
      <c r="L1786" s="76" t="s">
        <v>2716</v>
      </c>
    </row>
    <row r="1787" spans="1:12" ht="75" customHeight="1" x14ac:dyDescent="0.3">
      <c r="A1787" s="70">
        <f t="shared" si="27"/>
        <v>1780</v>
      </c>
      <c r="B1787" s="87" t="s">
        <v>443</v>
      </c>
      <c r="C1787" s="72" t="s">
        <v>2612</v>
      </c>
      <c r="D1787" s="82" t="s">
        <v>1484</v>
      </c>
      <c r="E1787" s="19" t="s">
        <v>2371</v>
      </c>
      <c r="F1787" s="19" t="s">
        <v>2611</v>
      </c>
      <c r="G1787" s="85" t="s">
        <v>78</v>
      </c>
      <c r="H1787" s="72" t="s">
        <v>78</v>
      </c>
      <c r="I1787" s="105">
        <v>3398844.55</v>
      </c>
      <c r="J1787" s="75">
        <v>3867722.3949978305</v>
      </c>
      <c r="K1787" s="76">
        <v>1</v>
      </c>
      <c r="L1787" s="76" t="s">
        <v>2716</v>
      </c>
    </row>
    <row r="1788" spans="1:12" ht="75" customHeight="1" x14ac:dyDescent="0.3">
      <c r="A1788" s="70">
        <f t="shared" si="27"/>
        <v>1781</v>
      </c>
      <c r="B1788" s="87" t="s">
        <v>444</v>
      </c>
      <c r="C1788" s="72" t="s">
        <v>2614</v>
      </c>
      <c r="D1788" s="82" t="s">
        <v>1484</v>
      </c>
      <c r="E1788" s="19" t="s">
        <v>1616</v>
      </c>
      <c r="F1788" s="19" t="s">
        <v>2426</v>
      </c>
      <c r="G1788" s="85" t="s">
        <v>78</v>
      </c>
      <c r="H1788" s="72" t="s">
        <v>2256</v>
      </c>
      <c r="I1788" s="105">
        <v>2232040.75</v>
      </c>
      <c r="J1788" s="75">
        <v>2315788.4488071594</v>
      </c>
      <c r="K1788" s="76">
        <v>1</v>
      </c>
      <c r="L1788" s="76" t="s">
        <v>2716</v>
      </c>
    </row>
    <row r="1789" spans="1:12" ht="75" customHeight="1" x14ac:dyDescent="0.3">
      <c r="A1789" s="70">
        <f t="shared" si="27"/>
        <v>1782</v>
      </c>
      <c r="B1789" s="87" t="s">
        <v>444</v>
      </c>
      <c r="C1789" s="72" t="s">
        <v>2614</v>
      </c>
      <c r="D1789" s="72" t="s">
        <v>2217</v>
      </c>
      <c r="E1789" s="19" t="s">
        <v>2218</v>
      </c>
      <c r="F1789" s="19" t="s">
        <v>2420</v>
      </c>
      <c r="G1789" s="85" t="s">
        <v>2351</v>
      </c>
      <c r="H1789" s="72" t="s">
        <v>2220</v>
      </c>
      <c r="I1789" s="81">
        <v>2441450</v>
      </c>
      <c r="J1789" s="75">
        <v>2680665.2116030962</v>
      </c>
      <c r="K1789" s="76">
        <v>2</v>
      </c>
      <c r="L1789" s="76" t="s">
        <v>2716</v>
      </c>
    </row>
    <row r="1790" spans="1:12" ht="75" customHeight="1" x14ac:dyDescent="0.3">
      <c r="A1790" s="70">
        <f t="shared" si="27"/>
        <v>1783</v>
      </c>
      <c r="B1790" s="87" t="s">
        <v>444</v>
      </c>
      <c r="C1790" s="72" t="s">
        <v>2614</v>
      </c>
      <c r="D1790" s="82" t="s">
        <v>1484</v>
      </c>
      <c r="E1790" s="19" t="s">
        <v>2371</v>
      </c>
      <c r="F1790" s="19" t="s">
        <v>2421</v>
      </c>
      <c r="G1790" s="85" t="s">
        <v>78</v>
      </c>
      <c r="H1790" s="72" t="s">
        <v>2256</v>
      </c>
      <c r="I1790" s="105">
        <v>2460781.3275000001</v>
      </c>
      <c r="J1790" s="75">
        <v>2800251.3529382334</v>
      </c>
      <c r="K1790" s="76">
        <v>3</v>
      </c>
      <c r="L1790" s="76" t="s">
        <v>2716</v>
      </c>
    </row>
    <row r="1791" spans="1:12" ht="75" customHeight="1" x14ac:dyDescent="0.3">
      <c r="A1791" s="70">
        <f t="shared" si="27"/>
        <v>1784</v>
      </c>
      <c r="B1791" s="87" t="s">
        <v>444</v>
      </c>
      <c r="C1791" s="83" t="s">
        <v>2613</v>
      </c>
      <c r="D1791" s="72" t="s">
        <v>2142</v>
      </c>
      <c r="E1791" s="19" t="s">
        <v>2143</v>
      </c>
      <c r="F1791" s="19" t="s">
        <v>2416</v>
      </c>
      <c r="G1791" s="85" t="s">
        <v>2417</v>
      </c>
      <c r="H1791" s="72" t="s">
        <v>2116</v>
      </c>
      <c r="I1791" s="46">
        <v>2552172.83</v>
      </c>
      <c r="J1791" s="75">
        <v>2630664.0380910467</v>
      </c>
      <c r="K1791" s="76">
        <v>4</v>
      </c>
      <c r="L1791" s="76" t="s">
        <v>2716</v>
      </c>
    </row>
    <row r="1792" spans="1:12" ht="75" customHeight="1" x14ac:dyDescent="0.3">
      <c r="A1792" s="70">
        <f t="shared" si="27"/>
        <v>1785</v>
      </c>
      <c r="B1792" s="87" t="s">
        <v>444</v>
      </c>
      <c r="C1792" s="83" t="s">
        <v>2613</v>
      </c>
      <c r="D1792" s="72" t="s">
        <v>2177</v>
      </c>
      <c r="E1792" s="19" t="s">
        <v>2178</v>
      </c>
      <c r="F1792" s="19" t="s">
        <v>2543</v>
      </c>
      <c r="G1792" s="85" t="s">
        <v>2348</v>
      </c>
      <c r="H1792" s="72" t="s">
        <v>2216</v>
      </c>
      <c r="I1792" s="105">
        <v>2642102.46</v>
      </c>
      <c r="J1792" s="75">
        <v>2707600.2412491268</v>
      </c>
      <c r="K1792" s="76">
        <v>5</v>
      </c>
      <c r="L1792" s="76" t="s">
        <v>2716</v>
      </c>
    </row>
    <row r="1793" spans="1:12" ht="75" customHeight="1" x14ac:dyDescent="0.3">
      <c r="A1793" s="70">
        <f t="shared" si="27"/>
        <v>1786</v>
      </c>
      <c r="B1793" s="87" t="s">
        <v>445</v>
      </c>
      <c r="C1793" s="83" t="s">
        <v>2615</v>
      </c>
      <c r="D1793" s="72" t="s">
        <v>2126</v>
      </c>
      <c r="E1793" s="19" t="s">
        <v>2127</v>
      </c>
      <c r="F1793" s="19" t="s">
        <v>2128</v>
      </c>
      <c r="G1793" s="85" t="s">
        <v>2129</v>
      </c>
      <c r="H1793" s="19" t="s">
        <v>78</v>
      </c>
      <c r="I1793" s="46">
        <v>316250</v>
      </c>
      <c r="J1793" s="75">
        <v>316250</v>
      </c>
      <c r="K1793" s="76">
        <v>1</v>
      </c>
      <c r="L1793" s="76" t="s">
        <v>2716</v>
      </c>
    </row>
    <row r="1794" spans="1:12" ht="75" customHeight="1" x14ac:dyDescent="0.3">
      <c r="A1794" s="70">
        <f t="shared" si="27"/>
        <v>1787</v>
      </c>
      <c r="B1794" s="87" t="s">
        <v>445</v>
      </c>
      <c r="C1794" s="72" t="s">
        <v>2615</v>
      </c>
      <c r="D1794" s="82" t="s">
        <v>1484</v>
      </c>
      <c r="E1794" s="19" t="s">
        <v>1616</v>
      </c>
      <c r="F1794" s="19" t="s">
        <v>2616</v>
      </c>
      <c r="G1794" s="85" t="s">
        <v>78</v>
      </c>
      <c r="H1794" s="72" t="s">
        <v>2163</v>
      </c>
      <c r="I1794" s="105">
        <v>400200</v>
      </c>
      <c r="J1794" s="75">
        <v>414950.68259409431</v>
      </c>
      <c r="K1794" s="76">
        <v>2</v>
      </c>
      <c r="L1794" s="76" t="s">
        <v>2716</v>
      </c>
    </row>
    <row r="1795" spans="1:12" ht="75" customHeight="1" x14ac:dyDescent="0.3">
      <c r="A1795" s="70">
        <f t="shared" si="27"/>
        <v>1788</v>
      </c>
      <c r="B1795" s="87" t="s">
        <v>445</v>
      </c>
      <c r="C1795" s="72" t="s">
        <v>2615</v>
      </c>
      <c r="D1795" s="82" t="s">
        <v>1484</v>
      </c>
      <c r="E1795" s="19" t="s">
        <v>1616</v>
      </c>
      <c r="F1795" s="19" t="s">
        <v>2215</v>
      </c>
      <c r="G1795" s="85" t="s">
        <v>78</v>
      </c>
      <c r="H1795" s="72" t="s">
        <v>78</v>
      </c>
      <c r="I1795" s="105">
        <v>472650</v>
      </c>
      <c r="J1795" s="75">
        <v>491077.41641231149</v>
      </c>
      <c r="K1795" s="76">
        <v>3</v>
      </c>
      <c r="L1795" s="76" t="s">
        <v>2716</v>
      </c>
    </row>
    <row r="1796" spans="1:12" ht="75" customHeight="1" x14ac:dyDescent="0.3">
      <c r="A1796" s="70">
        <f t="shared" si="27"/>
        <v>1789</v>
      </c>
      <c r="B1796" s="87" t="s">
        <v>445</v>
      </c>
      <c r="C1796" s="83" t="s">
        <v>2615</v>
      </c>
      <c r="D1796" s="72" t="s">
        <v>2142</v>
      </c>
      <c r="E1796" s="19" t="s">
        <v>2143</v>
      </c>
      <c r="F1796" s="19" t="s">
        <v>2197</v>
      </c>
      <c r="G1796" s="85" t="s">
        <v>2198</v>
      </c>
      <c r="H1796" s="72" t="s">
        <v>78</v>
      </c>
      <c r="I1796" s="46">
        <v>499781.68</v>
      </c>
      <c r="J1796" s="75">
        <v>514419.23559462355</v>
      </c>
      <c r="K1796" s="76">
        <v>4</v>
      </c>
      <c r="L1796" s="76" t="s">
        <v>2716</v>
      </c>
    </row>
    <row r="1797" spans="1:12" ht="75" customHeight="1" x14ac:dyDescent="0.3">
      <c r="A1797" s="70">
        <f t="shared" si="27"/>
        <v>1790</v>
      </c>
      <c r="B1797" s="87" t="s">
        <v>445</v>
      </c>
      <c r="C1797" s="83" t="s">
        <v>2615</v>
      </c>
      <c r="D1797" s="72" t="s">
        <v>2142</v>
      </c>
      <c r="E1797" s="19" t="s">
        <v>2143</v>
      </c>
      <c r="F1797" s="19" t="s">
        <v>2200</v>
      </c>
      <c r="G1797" s="85" t="s">
        <v>2201</v>
      </c>
      <c r="H1797" s="72" t="s">
        <v>78</v>
      </c>
      <c r="I1797" s="46">
        <v>507825.48</v>
      </c>
      <c r="J1797" s="75">
        <v>522794.73236991139</v>
      </c>
      <c r="K1797" s="76">
        <v>5</v>
      </c>
      <c r="L1797" s="76" t="s">
        <v>2716</v>
      </c>
    </row>
    <row r="1798" spans="1:12" ht="75" customHeight="1" x14ac:dyDescent="0.3">
      <c r="A1798" s="70">
        <f t="shared" si="27"/>
        <v>1791</v>
      </c>
      <c r="B1798" s="87" t="s">
        <v>445</v>
      </c>
      <c r="C1798" s="83" t="s">
        <v>2615</v>
      </c>
      <c r="D1798" s="72" t="s">
        <v>2142</v>
      </c>
      <c r="E1798" s="19" t="s">
        <v>2143</v>
      </c>
      <c r="F1798" s="19" t="s">
        <v>2202</v>
      </c>
      <c r="G1798" s="85" t="s">
        <v>2203</v>
      </c>
      <c r="H1798" s="72" t="s">
        <v>78</v>
      </c>
      <c r="I1798" s="46">
        <v>532926.02</v>
      </c>
      <c r="J1798" s="75">
        <v>548912.53350696806</v>
      </c>
      <c r="K1798" s="76">
        <v>6</v>
      </c>
      <c r="L1798" s="76" t="s">
        <v>2716</v>
      </c>
    </row>
    <row r="1799" spans="1:12" ht="75" customHeight="1" x14ac:dyDescent="0.3">
      <c r="A1799" s="70">
        <f t="shared" si="27"/>
        <v>1792</v>
      </c>
      <c r="B1799" s="87" t="s">
        <v>445</v>
      </c>
      <c r="C1799" s="71" t="s">
        <v>2615</v>
      </c>
      <c r="D1799" s="72" t="s">
        <v>2146</v>
      </c>
      <c r="E1799" s="19" t="s">
        <v>1621</v>
      </c>
      <c r="F1799" s="19" t="s">
        <v>2528</v>
      </c>
      <c r="G1799" s="85" t="s">
        <v>2374</v>
      </c>
      <c r="H1799" s="87" t="s">
        <v>2149</v>
      </c>
      <c r="I1799" s="105">
        <v>618119.25</v>
      </c>
      <c r="J1799" s="75">
        <v>644733.31647274923</v>
      </c>
      <c r="K1799" s="76">
        <v>7</v>
      </c>
      <c r="L1799" s="76" t="s">
        <v>2716</v>
      </c>
    </row>
    <row r="1800" spans="1:12" ht="75" customHeight="1" x14ac:dyDescent="0.3">
      <c r="A1800" s="70">
        <f t="shared" si="27"/>
        <v>1793</v>
      </c>
      <c r="B1800" s="87" t="s">
        <v>445</v>
      </c>
      <c r="C1800" s="71" t="s">
        <v>2615</v>
      </c>
      <c r="D1800" s="72" t="s">
        <v>2146</v>
      </c>
      <c r="E1800" s="19" t="s">
        <v>1621</v>
      </c>
      <c r="F1800" s="19" t="s">
        <v>2528</v>
      </c>
      <c r="G1800" s="85" t="s">
        <v>2223</v>
      </c>
      <c r="H1800" s="87" t="s">
        <v>2149</v>
      </c>
      <c r="I1800" s="105">
        <v>625076.75</v>
      </c>
      <c r="J1800" s="75">
        <v>648145.57763443189</v>
      </c>
      <c r="K1800" s="76">
        <v>8</v>
      </c>
      <c r="L1800" s="76" t="s">
        <v>2716</v>
      </c>
    </row>
    <row r="1801" spans="1:12" ht="75" customHeight="1" x14ac:dyDescent="0.3">
      <c r="A1801" s="70">
        <f t="shared" ref="A1801:A1864" si="28">ROW(A1794)</f>
        <v>1794</v>
      </c>
      <c r="B1801" s="87" t="s">
        <v>445</v>
      </c>
      <c r="C1801" s="83" t="s">
        <v>2615</v>
      </c>
      <c r="D1801" s="106" t="s">
        <v>1576</v>
      </c>
      <c r="E1801" s="19" t="s">
        <v>1577</v>
      </c>
      <c r="F1801" s="19" t="s">
        <v>2212</v>
      </c>
      <c r="G1801" s="19" t="s">
        <v>2212</v>
      </c>
      <c r="H1801" s="72" t="s">
        <v>78</v>
      </c>
      <c r="I1801" s="105">
        <f>(676450+0)*1.15</f>
        <v>777917.49999999988</v>
      </c>
      <c r="J1801" s="75">
        <v>891238.9108135117</v>
      </c>
      <c r="K1801" s="76">
        <v>9</v>
      </c>
      <c r="L1801" s="76" t="s">
        <v>2716</v>
      </c>
    </row>
    <row r="1802" spans="1:12" ht="75" customHeight="1" x14ac:dyDescent="0.3">
      <c r="A1802" s="70">
        <f t="shared" si="28"/>
        <v>1795</v>
      </c>
      <c r="B1802" s="87" t="s">
        <v>446</v>
      </c>
      <c r="C1802" s="83" t="s">
        <v>2617</v>
      </c>
      <c r="D1802" s="72" t="s">
        <v>1930</v>
      </c>
      <c r="E1802" s="19" t="s">
        <v>2158</v>
      </c>
      <c r="F1802" s="19" t="s">
        <v>2191</v>
      </c>
      <c r="G1802" s="19" t="s">
        <v>2191</v>
      </c>
      <c r="H1802" s="72" t="s">
        <v>2410</v>
      </c>
      <c r="I1802" s="105">
        <v>394200</v>
      </c>
      <c r="J1802" s="75">
        <v>414997.37682305003</v>
      </c>
      <c r="K1802" s="76">
        <v>1</v>
      </c>
      <c r="L1802" s="76" t="s">
        <v>2716</v>
      </c>
    </row>
    <row r="1803" spans="1:12" ht="75" customHeight="1" x14ac:dyDescent="0.3">
      <c r="A1803" s="70">
        <f t="shared" si="28"/>
        <v>1796</v>
      </c>
      <c r="B1803" s="87" t="s">
        <v>446</v>
      </c>
      <c r="C1803" s="83" t="s">
        <v>2617</v>
      </c>
      <c r="D1803" s="72" t="s">
        <v>2126</v>
      </c>
      <c r="E1803" s="19" t="s">
        <v>2127</v>
      </c>
      <c r="F1803" s="19" t="s">
        <v>2133</v>
      </c>
      <c r="G1803" s="85" t="s">
        <v>2134</v>
      </c>
      <c r="H1803" s="19" t="s">
        <v>78</v>
      </c>
      <c r="I1803" s="46">
        <v>396749.99999999994</v>
      </c>
      <c r="J1803" s="75">
        <v>396749.99999999988</v>
      </c>
      <c r="K1803" s="76">
        <v>2</v>
      </c>
      <c r="L1803" s="76" t="s">
        <v>2716</v>
      </c>
    </row>
    <row r="1804" spans="1:12" ht="75" customHeight="1" x14ac:dyDescent="0.3">
      <c r="A1804" s="70">
        <f t="shared" si="28"/>
        <v>1797</v>
      </c>
      <c r="B1804" s="87" t="s">
        <v>446</v>
      </c>
      <c r="C1804" s="83" t="s">
        <v>2617</v>
      </c>
      <c r="D1804" s="72" t="s">
        <v>1930</v>
      </c>
      <c r="E1804" s="19" t="s">
        <v>2380</v>
      </c>
      <c r="F1804" s="19" t="s">
        <v>2381</v>
      </c>
      <c r="G1804" s="19" t="s">
        <v>2381</v>
      </c>
      <c r="H1804" s="72" t="s">
        <v>2457</v>
      </c>
      <c r="I1804" s="105">
        <v>440000</v>
      </c>
      <c r="J1804" s="75">
        <v>439999.99999999994</v>
      </c>
      <c r="K1804" s="76">
        <v>3</v>
      </c>
      <c r="L1804" s="76" t="s">
        <v>2716</v>
      </c>
    </row>
    <row r="1805" spans="1:12" ht="75" customHeight="1" x14ac:dyDescent="0.3">
      <c r="A1805" s="70">
        <f t="shared" si="28"/>
        <v>1798</v>
      </c>
      <c r="B1805" s="87" t="s">
        <v>446</v>
      </c>
      <c r="C1805" s="83" t="s">
        <v>2617</v>
      </c>
      <c r="D1805" s="72" t="s">
        <v>1930</v>
      </c>
      <c r="E1805" s="19" t="s">
        <v>2178</v>
      </c>
      <c r="F1805" s="19" t="s">
        <v>2221</v>
      </c>
      <c r="G1805" s="19" t="s">
        <v>2180</v>
      </c>
      <c r="H1805" s="72"/>
      <c r="I1805" s="105">
        <v>516000</v>
      </c>
      <c r="J1805" s="75">
        <v>515999.99999999994</v>
      </c>
      <c r="K1805" s="76">
        <v>4</v>
      </c>
      <c r="L1805" s="76" t="s">
        <v>2716</v>
      </c>
    </row>
    <row r="1806" spans="1:12" ht="75" customHeight="1" x14ac:dyDescent="0.3">
      <c r="A1806" s="70">
        <f t="shared" si="28"/>
        <v>1799</v>
      </c>
      <c r="B1806" s="87" t="s">
        <v>446</v>
      </c>
      <c r="C1806" s="83" t="s">
        <v>2617</v>
      </c>
      <c r="D1806" s="72" t="s">
        <v>2142</v>
      </c>
      <c r="E1806" s="19" t="s">
        <v>2143</v>
      </c>
      <c r="F1806" s="19" t="s">
        <v>2519</v>
      </c>
      <c r="G1806" s="85" t="s">
        <v>2520</v>
      </c>
      <c r="H1806" s="72" t="s">
        <v>78</v>
      </c>
      <c r="I1806" s="46">
        <v>529340.23</v>
      </c>
      <c r="J1806" s="75">
        <v>544993.7673941215</v>
      </c>
      <c r="K1806" s="76">
        <v>5</v>
      </c>
      <c r="L1806" s="76" t="s">
        <v>2716</v>
      </c>
    </row>
    <row r="1807" spans="1:12" ht="75" customHeight="1" x14ac:dyDescent="0.3">
      <c r="A1807" s="70">
        <f t="shared" si="28"/>
        <v>1800</v>
      </c>
      <c r="B1807" s="87" t="s">
        <v>446</v>
      </c>
      <c r="C1807" s="83" t="s">
        <v>2617</v>
      </c>
      <c r="D1807" s="72" t="s">
        <v>2142</v>
      </c>
      <c r="E1807" s="19" t="s">
        <v>2143</v>
      </c>
      <c r="F1807" s="19" t="s">
        <v>2521</v>
      </c>
      <c r="G1807" s="85" t="s">
        <v>2522</v>
      </c>
      <c r="H1807" s="72" t="s">
        <v>78</v>
      </c>
      <c r="I1807" s="46">
        <v>548722.88</v>
      </c>
      <c r="J1807" s="75">
        <v>565131.33625363919</v>
      </c>
      <c r="K1807" s="76">
        <v>6</v>
      </c>
      <c r="L1807" s="76" t="s">
        <v>2716</v>
      </c>
    </row>
    <row r="1808" spans="1:12" ht="75" customHeight="1" x14ac:dyDescent="0.3">
      <c r="A1808" s="70">
        <f t="shared" si="28"/>
        <v>1801</v>
      </c>
      <c r="B1808" s="87" t="s">
        <v>446</v>
      </c>
      <c r="C1808" s="72" t="s">
        <v>2618</v>
      </c>
      <c r="D1808" s="82" t="s">
        <v>1484</v>
      </c>
      <c r="E1808" s="19" t="s">
        <v>1616</v>
      </c>
      <c r="F1808" s="19" t="s">
        <v>2231</v>
      </c>
      <c r="G1808" s="85" t="s">
        <v>78</v>
      </c>
      <c r="H1808" s="72" t="s">
        <v>78</v>
      </c>
      <c r="I1808" s="105">
        <v>565539.755</v>
      </c>
      <c r="J1808" s="75">
        <v>583976.31695849111</v>
      </c>
      <c r="K1808" s="76">
        <v>7</v>
      </c>
      <c r="L1808" s="76" t="s">
        <v>2716</v>
      </c>
    </row>
    <row r="1809" spans="1:12" ht="75" customHeight="1" x14ac:dyDescent="0.3">
      <c r="A1809" s="70">
        <f t="shared" si="28"/>
        <v>1802</v>
      </c>
      <c r="B1809" s="87" t="s">
        <v>446</v>
      </c>
      <c r="C1809" s="83" t="s">
        <v>2617</v>
      </c>
      <c r="D1809" s="72" t="s">
        <v>1627</v>
      </c>
      <c r="E1809" s="19" t="s">
        <v>1616</v>
      </c>
      <c r="F1809" s="19" t="s">
        <v>2534</v>
      </c>
      <c r="G1809" s="85" t="s">
        <v>2238</v>
      </c>
      <c r="H1809" s="72" t="s">
        <v>2176</v>
      </c>
      <c r="I1809" s="105">
        <v>588800</v>
      </c>
      <c r="J1809" s="75">
        <v>588800</v>
      </c>
      <c r="K1809" s="76">
        <v>8</v>
      </c>
      <c r="L1809" s="76" t="s">
        <v>2716</v>
      </c>
    </row>
    <row r="1810" spans="1:12" ht="75" customHeight="1" x14ac:dyDescent="0.3">
      <c r="A1810" s="70">
        <f t="shared" si="28"/>
        <v>1803</v>
      </c>
      <c r="B1810" s="87" t="s">
        <v>446</v>
      </c>
      <c r="C1810" s="71" t="s">
        <v>2617</v>
      </c>
      <c r="D1810" s="72" t="s">
        <v>2146</v>
      </c>
      <c r="E1810" s="19" t="s">
        <v>1621</v>
      </c>
      <c r="F1810" s="19" t="s">
        <v>1625</v>
      </c>
      <c r="G1810" s="85" t="s">
        <v>1626</v>
      </c>
      <c r="H1810" s="87" t="s">
        <v>2149</v>
      </c>
      <c r="I1810" s="105">
        <v>666111.05000000005</v>
      </c>
      <c r="J1810" s="75">
        <v>693845.96800458117</v>
      </c>
      <c r="K1810" s="76">
        <v>9</v>
      </c>
      <c r="L1810" s="76" t="s">
        <v>2716</v>
      </c>
    </row>
    <row r="1811" spans="1:12" ht="75" customHeight="1" x14ac:dyDescent="0.3">
      <c r="A1811" s="70">
        <f t="shared" si="28"/>
        <v>1804</v>
      </c>
      <c r="B1811" s="87" t="s">
        <v>446</v>
      </c>
      <c r="C1811" s="71" t="s">
        <v>2617</v>
      </c>
      <c r="D1811" s="72" t="s">
        <v>2146</v>
      </c>
      <c r="E1811" s="19" t="s">
        <v>1621</v>
      </c>
      <c r="F1811" s="19" t="s">
        <v>1622</v>
      </c>
      <c r="G1811" s="85" t="s">
        <v>1623</v>
      </c>
      <c r="H1811" s="87" t="s">
        <v>2149</v>
      </c>
      <c r="I1811" s="105">
        <v>686612.1</v>
      </c>
      <c r="J1811" s="75">
        <v>716175.23052925314</v>
      </c>
      <c r="K1811" s="76">
        <v>10</v>
      </c>
      <c r="L1811" s="76" t="s">
        <v>2716</v>
      </c>
    </row>
    <row r="1812" spans="1:12" ht="75" customHeight="1" x14ac:dyDescent="0.3">
      <c r="A1812" s="70">
        <f t="shared" si="28"/>
        <v>1805</v>
      </c>
      <c r="B1812" s="87" t="s">
        <v>446</v>
      </c>
      <c r="C1812" s="83" t="s">
        <v>2617</v>
      </c>
      <c r="D1812" s="72" t="s">
        <v>2142</v>
      </c>
      <c r="E1812" s="19" t="s">
        <v>2143</v>
      </c>
      <c r="F1812" s="19" t="s">
        <v>2239</v>
      </c>
      <c r="G1812" s="85" t="s">
        <v>2240</v>
      </c>
      <c r="H1812" s="72" t="s">
        <v>78</v>
      </c>
      <c r="I1812" s="46">
        <v>713184.68</v>
      </c>
      <c r="J1812" s="75">
        <v>732385.14947378438</v>
      </c>
      <c r="K1812" s="76">
        <v>11</v>
      </c>
      <c r="L1812" s="76" t="s">
        <v>2716</v>
      </c>
    </row>
    <row r="1813" spans="1:12" ht="75" customHeight="1" x14ac:dyDescent="0.3">
      <c r="A1813" s="70">
        <f t="shared" si="28"/>
        <v>1806</v>
      </c>
      <c r="B1813" s="87" t="s">
        <v>446</v>
      </c>
      <c r="C1813" s="83" t="s">
        <v>2617</v>
      </c>
      <c r="D1813" s="72" t="s">
        <v>2142</v>
      </c>
      <c r="E1813" s="19" t="s">
        <v>2143</v>
      </c>
      <c r="F1813" s="19" t="s">
        <v>2241</v>
      </c>
      <c r="G1813" s="85" t="s">
        <v>2242</v>
      </c>
      <c r="H1813" s="72" t="s">
        <v>78</v>
      </c>
      <c r="I1813" s="46">
        <v>736056.21</v>
      </c>
      <c r="J1813" s="75">
        <v>756534.1319400944</v>
      </c>
      <c r="K1813" s="76">
        <v>12</v>
      </c>
      <c r="L1813" s="76" t="s">
        <v>2716</v>
      </c>
    </row>
    <row r="1814" spans="1:12" ht="75" customHeight="1" x14ac:dyDescent="0.3">
      <c r="A1814" s="70">
        <f t="shared" si="28"/>
        <v>1807</v>
      </c>
      <c r="B1814" s="87" t="s">
        <v>446</v>
      </c>
      <c r="C1814" s="83" t="s">
        <v>2617</v>
      </c>
      <c r="D1814" s="72" t="s">
        <v>2142</v>
      </c>
      <c r="E1814" s="19" t="s">
        <v>2143</v>
      </c>
      <c r="F1814" s="19" t="s">
        <v>2243</v>
      </c>
      <c r="G1814" s="85" t="s">
        <v>2244</v>
      </c>
      <c r="H1814" s="72" t="s">
        <v>78</v>
      </c>
      <c r="I1814" s="46">
        <v>738188.3</v>
      </c>
      <c r="J1814" s="75">
        <v>758900.17549879942</v>
      </c>
      <c r="K1814" s="76">
        <v>13</v>
      </c>
      <c r="L1814" s="76" t="s">
        <v>2716</v>
      </c>
    </row>
    <row r="1815" spans="1:12" ht="75" customHeight="1" x14ac:dyDescent="0.3">
      <c r="A1815" s="70">
        <f t="shared" si="28"/>
        <v>1808</v>
      </c>
      <c r="B1815" s="87" t="s">
        <v>446</v>
      </c>
      <c r="C1815" s="72" t="s">
        <v>2618</v>
      </c>
      <c r="D1815" s="72" t="s">
        <v>2217</v>
      </c>
      <c r="E1815" s="19" t="s">
        <v>2218</v>
      </c>
      <c r="F1815" s="19" t="s">
        <v>2247</v>
      </c>
      <c r="G1815" s="85" t="s">
        <v>2248</v>
      </c>
      <c r="H1815" s="72"/>
      <c r="I1815" s="81">
        <v>839040</v>
      </c>
      <c r="J1815" s="75">
        <v>922124.37852213241</v>
      </c>
      <c r="K1815" s="76">
        <v>14</v>
      </c>
      <c r="L1815" s="76" t="s">
        <v>2716</v>
      </c>
    </row>
    <row r="1816" spans="1:12" ht="75" customHeight="1" x14ac:dyDescent="0.3">
      <c r="A1816" s="70">
        <f t="shared" si="28"/>
        <v>1809</v>
      </c>
      <c r="B1816" s="87" t="s">
        <v>446</v>
      </c>
      <c r="C1816" s="83" t="s">
        <v>2617</v>
      </c>
      <c r="D1816" s="72" t="s">
        <v>1930</v>
      </c>
      <c r="E1816" s="19" t="s">
        <v>2178</v>
      </c>
      <c r="F1816" s="19" t="s">
        <v>2250</v>
      </c>
      <c r="G1816" s="19" t="s">
        <v>2251</v>
      </c>
      <c r="H1816" s="72"/>
      <c r="I1816" s="105">
        <v>890000</v>
      </c>
      <c r="J1816" s="75">
        <v>889999.99999999988</v>
      </c>
      <c r="K1816" s="76">
        <v>15</v>
      </c>
      <c r="L1816" s="76" t="s">
        <v>2716</v>
      </c>
    </row>
    <row r="1817" spans="1:12" ht="75" customHeight="1" x14ac:dyDescent="0.3">
      <c r="A1817" s="70">
        <f t="shared" si="28"/>
        <v>1810</v>
      </c>
      <c r="B1817" s="87" t="s">
        <v>447</v>
      </c>
      <c r="C1817" s="83" t="s">
        <v>2619</v>
      </c>
      <c r="D1817" s="72" t="s">
        <v>2126</v>
      </c>
      <c r="E1817" s="19" t="s">
        <v>2127</v>
      </c>
      <c r="F1817" s="19" t="s">
        <v>2135</v>
      </c>
      <c r="G1817" s="85" t="s">
        <v>2136</v>
      </c>
      <c r="H1817" s="19" t="s">
        <v>78</v>
      </c>
      <c r="I1817" s="46">
        <v>465749.99999999994</v>
      </c>
      <c r="J1817" s="75">
        <v>465749.99999999988</v>
      </c>
      <c r="K1817" s="76">
        <v>1</v>
      </c>
      <c r="L1817" s="76" t="s">
        <v>2716</v>
      </c>
    </row>
    <row r="1818" spans="1:12" ht="75" customHeight="1" x14ac:dyDescent="0.3">
      <c r="A1818" s="70">
        <f t="shared" si="28"/>
        <v>1811</v>
      </c>
      <c r="B1818" s="87" t="s">
        <v>447</v>
      </c>
      <c r="C1818" s="83" t="s">
        <v>2619</v>
      </c>
      <c r="D1818" s="72" t="s">
        <v>1933</v>
      </c>
      <c r="E1818" s="19" t="s">
        <v>2158</v>
      </c>
      <c r="F1818" s="72" t="s">
        <v>2229</v>
      </c>
      <c r="G1818" s="19" t="s">
        <v>2229</v>
      </c>
      <c r="H1818" s="72" t="s">
        <v>2410</v>
      </c>
      <c r="I1818" s="105">
        <v>496000</v>
      </c>
      <c r="J1818" s="75">
        <v>522168.18595695798</v>
      </c>
      <c r="K1818" s="76">
        <v>2</v>
      </c>
      <c r="L1818" s="76" t="s">
        <v>2716</v>
      </c>
    </row>
    <row r="1819" spans="1:12" ht="75" customHeight="1" x14ac:dyDescent="0.3">
      <c r="A1819" s="70">
        <f t="shared" si="28"/>
        <v>1812</v>
      </c>
      <c r="B1819" s="87" t="s">
        <v>447</v>
      </c>
      <c r="C1819" s="83" t="s">
        <v>2619</v>
      </c>
      <c r="D1819" s="72" t="s">
        <v>2126</v>
      </c>
      <c r="E1819" s="19" t="s">
        <v>2127</v>
      </c>
      <c r="F1819" s="19" t="s">
        <v>2137</v>
      </c>
      <c r="G1819" s="85" t="s">
        <v>2138</v>
      </c>
      <c r="H1819" s="19" t="s">
        <v>78</v>
      </c>
      <c r="I1819" s="46">
        <v>517499.99999999994</v>
      </c>
      <c r="J1819" s="75">
        <v>517499.99999999983</v>
      </c>
      <c r="K1819" s="76">
        <v>3</v>
      </c>
      <c r="L1819" s="76" t="s">
        <v>2716</v>
      </c>
    </row>
    <row r="1820" spans="1:12" ht="75" customHeight="1" x14ac:dyDescent="0.3">
      <c r="A1820" s="70">
        <f t="shared" si="28"/>
        <v>1813</v>
      </c>
      <c r="B1820" s="87" t="s">
        <v>447</v>
      </c>
      <c r="C1820" s="83" t="s">
        <v>2619</v>
      </c>
      <c r="D1820" s="72" t="s">
        <v>1930</v>
      </c>
      <c r="E1820" s="19" t="s">
        <v>2158</v>
      </c>
      <c r="F1820" s="19" t="s">
        <v>2297</v>
      </c>
      <c r="G1820" s="19" t="s">
        <v>2297</v>
      </c>
      <c r="H1820" s="72" t="s">
        <v>2410</v>
      </c>
      <c r="I1820" s="105">
        <v>584233</v>
      </c>
      <c r="J1820" s="75">
        <v>615056.22134312778</v>
      </c>
      <c r="K1820" s="76">
        <v>4</v>
      </c>
      <c r="L1820" s="76" t="s">
        <v>2716</v>
      </c>
    </row>
    <row r="1821" spans="1:12" ht="75" customHeight="1" x14ac:dyDescent="0.3">
      <c r="A1821" s="70">
        <f t="shared" si="28"/>
        <v>1814</v>
      </c>
      <c r="B1821" s="87" t="s">
        <v>447</v>
      </c>
      <c r="C1821" s="72" t="s">
        <v>2619</v>
      </c>
      <c r="D1821" s="82" t="s">
        <v>1484</v>
      </c>
      <c r="E1821" s="19" t="s">
        <v>1616</v>
      </c>
      <c r="F1821" s="19" t="s">
        <v>1635</v>
      </c>
      <c r="G1821" s="85" t="s">
        <v>78</v>
      </c>
      <c r="H1821" s="72" t="s">
        <v>78</v>
      </c>
      <c r="I1821" s="105">
        <v>654350</v>
      </c>
      <c r="J1821" s="75">
        <v>679675.67249480041</v>
      </c>
      <c r="K1821" s="76">
        <v>5</v>
      </c>
      <c r="L1821" s="76" t="s">
        <v>2716</v>
      </c>
    </row>
    <row r="1822" spans="1:12" ht="75" customHeight="1" x14ac:dyDescent="0.3">
      <c r="A1822" s="70">
        <f t="shared" si="28"/>
        <v>1815</v>
      </c>
      <c r="B1822" s="87" t="s">
        <v>447</v>
      </c>
      <c r="C1822" s="72" t="s">
        <v>2619</v>
      </c>
      <c r="D1822" s="82" t="s">
        <v>1484</v>
      </c>
      <c r="E1822" s="19" t="s">
        <v>1616</v>
      </c>
      <c r="F1822" s="19" t="s">
        <v>2505</v>
      </c>
      <c r="G1822" s="85" t="s">
        <v>78</v>
      </c>
      <c r="H1822" s="72" t="s">
        <v>78</v>
      </c>
      <c r="I1822" s="105">
        <v>735091.5</v>
      </c>
      <c r="J1822" s="75">
        <v>762637.85616768128</v>
      </c>
      <c r="K1822" s="76">
        <v>6</v>
      </c>
      <c r="L1822" s="76" t="s">
        <v>2716</v>
      </c>
    </row>
    <row r="1823" spans="1:12" ht="75" customHeight="1" x14ac:dyDescent="0.3">
      <c r="A1823" s="70">
        <f t="shared" si="28"/>
        <v>1816</v>
      </c>
      <c r="B1823" s="87" t="s">
        <v>447</v>
      </c>
      <c r="C1823" s="83" t="s">
        <v>2619</v>
      </c>
      <c r="D1823" s="72" t="s">
        <v>1933</v>
      </c>
      <c r="E1823" s="19" t="s">
        <v>2258</v>
      </c>
      <c r="F1823" s="72" t="s">
        <v>2506</v>
      </c>
      <c r="G1823" s="19" t="s">
        <v>2506</v>
      </c>
      <c r="H1823" s="72" t="s">
        <v>2410</v>
      </c>
      <c r="I1823" s="105">
        <v>792000</v>
      </c>
      <c r="J1823" s="75">
        <v>833784.68402804562</v>
      </c>
      <c r="K1823" s="76">
        <v>7</v>
      </c>
      <c r="L1823" s="76" t="s">
        <v>2716</v>
      </c>
    </row>
    <row r="1824" spans="1:12" ht="75" customHeight="1" x14ac:dyDescent="0.3">
      <c r="A1824" s="70">
        <f t="shared" si="28"/>
        <v>1817</v>
      </c>
      <c r="B1824" s="87" t="s">
        <v>447</v>
      </c>
      <c r="C1824" s="72" t="s">
        <v>2619</v>
      </c>
      <c r="D1824" s="72" t="s">
        <v>2217</v>
      </c>
      <c r="E1824" s="19" t="s">
        <v>2258</v>
      </c>
      <c r="F1824" s="19" t="s">
        <v>2259</v>
      </c>
      <c r="G1824" s="85" t="s">
        <v>2393</v>
      </c>
      <c r="H1824" s="87"/>
      <c r="I1824" s="81">
        <v>806725</v>
      </c>
      <c r="J1824" s="75">
        <v>854015.61338738108</v>
      </c>
      <c r="K1824" s="76">
        <v>8</v>
      </c>
      <c r="L1824" s="76" t="s">
        <v>2716</v>
      </c>
    </row>
    <row r="1825" spans="1:12" ht="75" customHeight="1" x14ac:dyDescent="0.3">
      <c r="A1825" s="70">
        <f t="shared" si="28"/>
        <v>1818</v>
      </c>
      <c r="B1825" s="87" t="s">
        <v>447</v>
      </c>
      <c r="C1825" s="83" t="s">
        <v>2619</v>
      </c>
      <c r="D1825" s="72" t="s">
        <v>2142</v>
      </c>
      <c r="E1825" s="19" t="s">
        <v>2143</v>
      </c>
      <c r="F1825" s="19" t="s">
        <v>2262</v>
      </c>
      <c r="G1825" s="85" t="s">
        <v>2263</v>
      </c>
      <c r="H1825" s="72" t="s">
        <v>78</v>
      </c>
      <c r="I1825" s="46">
        <v>817366.43</v>
      </c>
      <c r="J1825" s="75">
        <v>840647.92496735195</v>
      </c>
      <c r="K1825" s="76">
        <v>9</v>
      </c>
      <c r="L1825" s="76" t="s">
        <v>2716</v>
      </c>
    </row>
    <row r="1826" spans="1:12" ht="75" customHeight="1" x14ac:dyDescent="0.3">
      <c r="A1826" s="70">
        <f t="shared" si="28"/>
        <v>1819</v>
      </c>
      <c r="B1826" s="87" t="s">
        <v>447</v>
      </c>
      <c r="C1826" s="83" t="s">
        <v>2619</v>
      </c>
      <c r="D1826" s="72" t="s">
        <v>2142</v>
      </c>
      <c r="E1826" s="19" t="s">
        <v>2143</v>
      </c>
      <c r="F1826" s="19" t="s">
        <v>2264</v>
      </c>
      <c r="G1826" s="85" t="s">
        <v>2265</v>
      </c>
      <c r="H1826" s="72" t="s">
        <v>78</v>
      </c>
      <c r="I1826" s="46">
        <v>862528.01</v>
      </c>
      <c r="J1826" s="75">
        <v>887381.53970033501</v>
      </c>
      <c r="K1826" s="76">
        <v>10</v>
      </c>
      <c r="L1826" s="76" t="s">
        <v>2716</v>
      </c>
    </row>
    <row r="1827" spans="1:12" ht="75" customHeight="1" x14ac:dyDescent="0.3">
      <c r="A1827" s="70">
        <f t="shared" si="28"/>
        <v>1820</v>
      </c>
      <c r="B1827" s="87" t="s">
        <v>447</v>
      </c>
      <c r="C1827" s="83" t="s">
        <v>2619</v>
      </c>
      <c r="D1827" s="72" t="s">
        <v>2142</v>
      </c>
      <c r="E1827" s="19" t="s">
        <v>2143</v>
      </c>
      <c r="F1827" s="19" t="s">
        <v>2266</v>
      </c>
      <c r="G1827" s="85" t="s">
        <v>2267</v>
      </c>
      <c r="H1827" s="72" t="s">
        <v>78</v>
      </c>
      <c r="I1827" s="46">
        <v>877743.4</v>
      </c>
      <c r="J1827" s="75">
        <v>902495.46337237942</v>
      </c>
      <c r="K1827" s="76">
        <v>11</v>
      </c>
      <c r="L1827" s="76" t="s">
        <v>2716</v>
      </c>
    </row>
    <row r="1828" spans="1:12" ht="75" customHeight="1" x14ac:dyDescent="0.3">
      <c r="A1828" s="70">
        <f t="shared" si="28"/>
        <v>1821</v>
      </c>
      <c r="B1828" s="87" t="s">
        <v>447</v>
      </c>
      <c r="C1828" s="83" t="s">
        <v>2619</v>
      </c>
      <c r="D1828" s="72" t="s">
        <v>1627</v>
      </c>
      <c r="E1828" s="19" t="s">
        <v>1616</v>
      </c>
      <c r="F1828" s="19" t="s">
        <v>2536</v>
      </c>
      <c r="G1828" s="85" t="s">
        <v>2537</v>
      </c>
      <c r="H1828" s="72" t="s">
        <v>2176</v>
      </c>
      <c r="I1828" s="105">
        <v>903900</v>
      </c>
      <c r="J1828" s="75">
        <v>903899.99999999988</v>
      </c>
      <c r="K1828" s="76">
        <v>12</v>
      </c>
      <c r="L1828" s="76" t="s">
        <v>2716</v>
      </c>
    </row>
    <row r="1829" spans="1:12" ht="75" customHeight="1" x14ac:dyDescent="0.3">
      <c r="A1829" s="70">
        <f t="shared" si="28"/>
        <v>1822</v>
      </c>
      <c r="B1829" s="87" t="s">
        <v>447</v>
      </c>
      <c r="C1829" s="71" t="s">
        <v>2619</v>
      </c>
      <c r="D1829" s="72" t="s">
        <v>2146</v>
      </c>
      <c r="E1829" s="19" t="s">
        <v>1621</v>
      </c>
      <c r="F1829" s="19" t="s">
        <v>2268</v>
      </c>
      <c r="G1829" s="85" t="s">
        <v>1637</v>
      </c>
      <c r="H1829" s="87" t="s">
        <v>2149</v>
      </c>
      <c r="I1829" s="105">
        <v>907981.35</v>
      </c>
      <c r="J1829" s="75">
        <v>940631.71919395728</v>
      </c>
      <c r="K1829" s="76">
        <v>13</v>
      </c>
      <c r="L1829" s="76" t="s">
        <v>2716</v>
      </c>
    </row>
    <row r="1830" spans="1:12" ht="75" customHeight="1" x14ac:dyDescent="0.3">
      <c r="A1830" s="70">
        <f t="shared" si="28"/>
        <v>1823</v>
      </c>
      <c r="B1830" s="87" t="s">
        <v>447</v>
      </c>
      <c r="C1830" s="83" t="s">
        <v>2619</v>
      </c>
      <c r="D1830" s="72" t="s">
        <v>2142</v>
      </c>
      <c r="E1830" s="19" t="s">
        <v>2143</v>
      </c>
      <c r="F1830" s="19" t="s">
        <v>2269</v>
      </c>
      <c r="G1830" s="85" t="s">
        <v>2270</v>
      </c>
      <c r="H1830" s="72" t="s">
        <v>78</v>
      </c>
      <c r="I1830" s="46">
        <v>919222.27</v>
      </c>
      <c r="J1830" s="75">
        <v>945404.98055355519</v>
      </c>
      <c r="K1830" s="76">
        <v>14</v>
      </c>
      <c r="L1830" s="76" t="s">
        <v>2716</v>
      </c>
    </row>
    <row r="1831" spans="1:12" ht="75" customHeight="1" x14ac:dyDescent="0.3">
      <c r="A1831" s="70">
        <f t="shared" si="28"/>
        <v>1824</v>
      </c>
      <c r="B1831" s="87" t="s">
        <v>447</v>
      </c>
      <c r="C1831" s="83" t="s">
        <v>2619</v>
      </c>
      <c r="D1831" s="72" t="s">
        <v>2142</v>
      </c>
      <c r="E1831" s="19" t="s">
        <v>2143</v>
      </c>
      <c r="F1831" s="19" t="s">
        <v>2271</v>
      </c>
      <c r="G1831" s="85" t="s">
        <v>2272</v>
      </c>
      <c r="H1831" s="72" t="s">
        <v>78</v>
      </c>
      <c r="I1831" s="46">
        <v>948199.34</v>
      </c>
      <c r="J1831" s="75">
        <v>975521.46772838302</v>
      </c>
      <c r="K1831" s="76">
        <v>15</v>
      </c>
      <c r="L1831" s="76" t="s">
        <v>2716</v>
      </c>
    </row>
    <row r="1832" spans="1:12" ht="75" customHeight="1" x14ac:dyDescent="0.3">
      <c r="A1832" s="70">
        <f t="shared" si="28"/>
        <v>1825</v>
      </c>
      <c r="B1832" s="87" t="s">
        <v>447</v>
      </c>
      <c r="C1832" s="83" t="s">
        <v>2619</v>
      </c>
      <c r="D1832" s="72" t="s">
        <v>1930</v>
      </c>
      <c r="E1832" s="19" t="s">
        <v>2178</v>
      </c>
      <c r="F1832" s="19" t="s">
        <v>2304</v>
      </c>
      <c r="G1832" s="19" t="s">
        <v>2305</v>
      </c>
      <c r="H1832" s="72"/>
      <c r="I1832" s="105">
        <v>970000</v>
      </c>
      <c r="J1832" s="75">
        <v>969999.99999999988</v>
      </c>
      <c r="K1832" s="76">
        <v>16</v>
      </c>
      <c r="L1832" s="76" t="s">
        <v>2716</v>
      </c>
    </row>
    <row r="1833" spans="1:12" ht="75" customHeight="1" x14ac:dyDescent="0.3">
      <c r="A1833" s="70">
        <f t="shared" si="28"/>
        <v>1826</v>
      </c>
      <c r="B1833" s="87" t="s">
        <v>447</v>
      </c>
      <c r="C1833" s="83" t="s">
        <v>2619</v>
      </c>
      <c r="D1833" s="72" t="s">
        <v>1930</v>
      </c>
      <c r="E1833" s="19" t="s">
        <v>2178</v>
      </c>
      <c r="F1833" s="19" t="s">
        <v>2273</v>
      </c>
      <c r="G1833" s="19" t="s">
        <v>2274</v>
      </c>
      <c r="H1833" s="72"/>
      <c r="I1833" s="105">
        <v>976000</v>
      </c>
      <c r="J1833" s="75">
        <v>975999.99999999988</v>
      </c>
      <c r="K1833" s="76">
        <v>17</v>
      </c>
      <c r="L1833" s="76" t="s">
        <v>2716</v>
      </c>
    </row>
    <row r="1834" spans="1:12" ht="75" customHeight="1" x14ac:dyDescent="0.3">
      <c r="A1834" s="70">
        <f t="shared" si="28"/>
        <v>1827</v>
      </c>
      <c r="B1834" s="87" t="s">
        <v>447</v>
      </c>
      <c r="C1834" s="83" t="s">
        <v>2619</v>
      </c>
      <c r="D1834" s="72" t="s">
        <v>1930</v>
      </c>
      <c r="E1834" s="19" t="s">
        <v>2178</v>
      </c>
      <c r="F1834" s="19" t="s">
        <v>2302</v>
      </c>
      <c r="G1834" s="19" t="s">
        <v>2303</v>
      </c>
      <c r="H1834" s="72"/>
      <c r="I1834" s="105">
        <v>1000000</v>
      </c>
      <c r="J1834" s="75">
        <v>1000000</v>
      </c>
      <c r="K1834" s="76">
        <v>18</v>
      </c>
      <c r="L1834" s="76" t="s">
        <v>2716</v>
      </c>
    </row>
    <row r="1835" spans="1:12" ht="75" customHeight="1" x14ac:dyDescent="0.3">
      <c r="A1835" s="70">
        <f t="shared" si="28"/>
        <v>1828</v>
      </c>
      <c r="B1835" s="87" t="s">
        <v>447</v>
      </c>
      <c r="C1835" s="83" t="s">
        <v>2619</v>
      </c>
      <c r="D1835" s="72" t="s">
        <v>1930</v>
      </c>
      <c r="E1835" s="19" t="s">
        <v>2178</v>
      </c>
      <c r="F1835" s="19" t="s">
        <v>2445</v>
      </c>
      <c r="G1835" s="19" t="s">
        <v>2277</v>
      </c>
      <c r="H1835" s="72"/>
      <c r="I1835" s="105">
        <v>1010000</v>
      </c>
      <c r="J1835" s="75">
        <v>1009999.9999999999</v>
      </c>
      <c r="K1835" s="76">
        <v>19</v>
      </c>
      <c r="L1835" s="76" t="s">
        <v>2716</v>
      </c>
    </row>
    <row r="1836" spans="1:12" ht="75" customHeight="1" x14ac:dyDescent="0.3">
      <c r="A1836" s="70">
        <f t="shared" si="28"/>
        <v>1829</v>
      </c>
      <c r="B1836" s="87" t="s">
        <v>447</v>
      </c>
      <c r="C1836" s="72" t="s">
        <v>2619</v>
      </c>
      <c r="D1836" s="72" t="s">
        <v>2217</v>
      </c>
      <c r="E1836" s="19" t="s">
        <v>2218</v>
      </c>
      <c r="F1836" s="19" t="s">
        <v>2278</v>
      </c>
      <c r="G1836" s="85" t="s">
        <v>2404</v>
      </c>
      <c r="H1836" s="72"/>
      <c r="I1836" s="81">
        <v>1044774.9999999999</v>
      </c>
      <c r="J1836" s="75">
        <v>1148231.9049991188</v>
      </c>
      <c r="K1836" s="76">
        <v>20</v>
      </c>
      <c r="L1836" s="76" t="s">
        <v>2716</v>
      </c>
    </row>
    <row r="1837" spans="1:12" ht="75" customHeight="1" x14ac:dyDescent="0.3">
      <c r="A1837" s="70">
        <f t="shared" si="28"/>
        <v>1830</v>
      </c>
      <c r="B1837" s="87" t="s">
        <v>447</v>
      </c>
      <c r="C1837" s="72" t="s">
        <v>2619</v>
      </c>
      <c r="D1837" s="72" t="s">
        <v>2217</v>
      </c>
      <c r="E1837" s="19" t="s">
        <v>2218</v>
      </c>
      <c r="F1837" s="19" t="s">
        <v>2278</v>
      </c>
      <c r="G1837" s="19" t="s">
        <v>2279</v>
      </c>
      <c r="H1837" s="72"/>
      <c r="I1837" s="81">
        <v>1044774.9999999999</v>
      </c>
      <c r="J1837" s="75">
        <v>1148231.9049991188</v>
      </c>
      <c r="K1837" s="76">
        <v>21</v>
      </c>
      <c r="L1837" s="76" t="s">
        <v>2716</v>
      </c>
    </row>
    <row r="1838" spans="1:12" ht="75" customHeight="1" x14ac:dyDescent="0.3">
      <c r="A1838" s="70">
        <f t="shared" si="28"/>
        <v>1831</v>
      </c>
      <c r="B1838" s="87" t="s">
        <v>447</v>
      </c>
      <c r="C1838" s="83" t="s">
        <v>2619</v>
      </c>
      <c r="D1838" s="72" t="s">
        <v>1930</v>
      </c>
      <c r="E1838" s="19" t="s">
        <v>2178</v>
      </c>
      <c r="F1838" s="19" t="s">
        <v>2282</v>
      </c>
      <c r="G1838" s="19" t="s">
        <v>2283</v>
      </c>
      <c r="H1838" s="72"/>
      <c r="I1838" s="105">
        <v>1050000</v>
      </c>
      <c r="J1838" s="75">
        <v>1050000</v>
      </c>
      <c r="K1838" s="76">
        <v>22</v>
      </c>
      <c r="L1838" s="76" t="s">
        <v>2716</v>
      </c>
    </row>
    <row r="1839" spans="1:12" ht="75" customHeight="1" x14ac:dyDescent="0.3">
      <c r="A1839" s="70">
        <f t="shared" si="28"/>
        <v>1832</v>
      </c>
      <c r="B1839" s="87" t="s">
        <v>447</v>
      </c>
      <c r="C1839" s="83" t="s">
        <v>2619</v>
      </c>
      <c r="D1839" s="72" t="s">
        <v>1930</v>
      </c>
      <c r="E1839" s="19" t="s">
        <v>2178</v>
      </c>
      <c r="F1839" s="19" t="s">
        <v>2306</v>
      </c>
      <c r="G1839" s="19" t="s">
        <v>2307</v>
      </c>
      <c r="H1839" s="72"/>
      <c r="I1839" s="105">
        <v>1068500</v>
      </c>
      <c r="J1839" s="75">
        <v>1068499.9999999998</v>
      </c>
      <c r="K1839" s="76">
        <v>23</v>
      </c>
      <c r="L1839" s="76" t="s">
        <v>2716</v>
      </c>
    </row>
    <row r="1840" spans="1:12" ht="75" customHeight="1" x14ac:dyDescent="0.3">
      <c r="A1840" s="70">
        <f t="shared" si="28"/>
        <v>1833</v>
      </c>
      <c r="B1840" s="87" t="s">
        <v>447</v>
      </c>
      <c r="C1840" s="83" t="s">
        <v>2619</v>
      </c>
      <c r="D1840" s="72" t="s">
        <v>1930</v>
      </c>
      <c r="E1840" s="19" t="s">
        <v>2178</v>
      </c>
      <c r="F1840" s="19" t="s">
        <v>2295</v>
      </c>
      <c r="G1840" s="19" t="s">
        <v>2296</v>
      </c>
      <c r="H1840" s="72"/>
      <c r="I1840" s="105">
        <v>1070000</v>
      </c>
      <c r="J1840" s="75">
        <v>1069999.9999999998</v>
      </c>
      <c r="K1840" s="76">
        <v>24</v>
      </c>
      <c r="L1840" s="76" t="s">
        <v>2716</v>
      </c>
    </row>
    <row r="1841" spans="1:12" ht="75" customHeight="1" x14ac:dyDescent="0.3">
      <c r="A1841" s="70">
        <f t="shared" si="28"/>
        <v>1834</v>
      </c>
      <c r="B1841" s="87" t="s">
        <v>447</v>
      </c>
      <c r="C1841" s="83" t="s">
        <v>2619</v>
      </c>
      <c r="D1841" s="72" t="s">
        <v>1930</v>
      </c>
      <c r="E1841" s="19" t="s">
        <v>2178</v>
      </c>
      <c r="F1841" s="19" t="s">
        <v>2280</v>
      </c>
      <c r="G1841" s="19" t="s">
        <v>2281</v>
      </c>
      <c r="H1841" s="72"/>
      <c r="I1841" s="105">
        <v>1080000</v>
      </c>
      <c r="J1841" s="75">
        <v>1079999.9999999998</v>
      </c>
      <c r="K1841" s="76">
        <v>25</v>
      </c>
      <c r="L1841" s="76" t="s">
        <v>2716</v>
      </c>
    </row>
    <row r="1842" spans="1:12" ht="75" customHeight="1" x14ac:dyDescent="0.3">
      <c r="A1842" s="70">
        <f t="shared" si="28"/>
        <v>1835</v>
      </c>
      <c r="B1842" s="87" t="s">
        <v>447</v>
      </c>
      <c r="C1842" s="83" t="s">
        <v>2619</v>
      </c>
      <c r="D1842" s="72" t="s">
        <v>1930</v>
      </c>
      <c r="E1842" s="19" t="s">
        <v>2178</v>
      </c>
      <c r="F1842" s="19" t="s">
        <v>2446</v>
      </c>
      <c r="G1842" s="19" t="s">
        <v>2285</v>
      </c>
      <c r="H1842" s="72"/>
      <c r="I1842" s="105">
        <v>1100000</v>
      </c>
      <c r="J1842" s="75">
        <v>1100000</v>
      </c>
      <c r="K1842" s="76">
        <v>26</v>
      </c>
      <c r="L1842" s="76" t="s">
        <v>2716</v>
      </c>
    </row>
    <row r="1843" spans="1:12" ht="75" customHeight="1" x14ac:dyDescent="0.3">
      <c r="A1843" s="70">
        <f t="shared" si="28"/>
        <v>1836</v>
      </c>
      <c r="B1843" s="87" t="s">
        <v>447</v>
      </c>
      <c r="C1843" s="83" t="s">
        <v>2619</v>
      </c>
      <c r="D1843" s="72" t="s">
        <v>1930</v>
      </c>
      <c r="E1843" s="19" t="s">
        <v>2178</v>
      </c>
      <c r="F1843" s="19" t="s">
        <v>2447</v>
      </c>
      <c r="G1843" s="19" t="s">
        <v>2289</v>
      </c>
      <c r="H1843" s="72"/>
      <c r="I1843" s="105">
        <v>1110000</v>
      </c>
      <c r="J1843" s="75">
        <v>1109999.9999999998</v>
      </c>
      <c r="K1843" s="76">
        <v>27</v>
      </c>
      <c r="L1843" s="76" t="s">
        <v>2716</v>
      </c>
    </row>
    <row r="1844" spans="1:12" ht="75" customHeight="1" x14ac:dyDescent="0.3">
      <c r="A1844" s="70">
        <f t="shared" si="28"/>
        <v>1837</v>
      </c>
      <c r="B1844" s="87" t="s">
        <v>447</v>
      </c>
      <c r="C1844" s="83" t="s">
        <v>2619</v>
      </c>
      <c r="D1844" s="72" t="s">
        <v>1930</v>
      </c>
      <c r="E1844" s="19" t="s">
        <v>2178</v>
      </c>
      <c r="F1844" s="19" t="s">
        <v>2293</v>
      </c>
      <c r="G1844" s="19" t="s">
        <v>2294</v>
      </c>
      <c r="H1844" s="72"/>
      <c r="I1844" s="105">
        <v>1150000</v>
      </c>
      <c r="J1844" s="75">
        <v>1150000</v>
      </c>
      <c r="K1844" s="76">
        <v>28</v>
      </c>
      <c r="L1844" s="76" t="s">
        <v>2716</v>
      </c>
    </row>
    <row r="1845" spans="1:12" ht="75" customHeight="1" x14ac:dyDescent="0.3">
      <c r="A1845" s="70">
        <f t="shared" si="28"/>
        <v>1838</v>
      </c>
      <c r="B1845" s="87" t="s">
        <v>447</v>
      </c>
      <c r="C1845" s="83" t="s">
        <v>2619</v>
      </c>
      <c r="D1845" s="72" t="s">
        <v>1930</v>
      </c>
      <c r="E1845" s="19" t="s">
        <v>2178</v>
      </c>
      <c r="F1845" s="19" t="s">
        <v>2448</v>
      </c>
      <c r="G1845" s="19" t="s">
        <v>2292</v>
      </c>
      <c r="H1845" s="72"/>
      <c r="I1845" s="105">
        <v>1150000</v>
      </c>
      <c r="J1845" s="75">
        <v>1150000</v>
      </c>
      <c r="K1845" s="76">
        <v>29</v>
      </c>
      <c r="L1845" s="76" t="s">
        <v>2716</v>
      </c>
    </row>
    <row r="1846" spans="1:12" ht="75" customHeight="1" x14ac:dyDescent="0.3">
      <c r="A1846" s="70">
        <f t="shared" si="28"/>
        <v>1839</v>
      </c>
      <c r="B1846" s="87" t="s">
        <v>447</v>
      </c>
      <c r="C1846" s="83" t="s">
        <v>2619</v>
      </c>
      <c r="D1846" s="72" t="s">
        <v>1930</v>
      </c>
      <c r="E1846" s="19" t="s">
        <v>2178</v>
      </c>
      <c r="F1846" s="19" t="s">
        <v>2308</v>
      </c>
      <c r="G1846" s="19" t="s">
        <v>2309</v>
      </c>
      <c r="H1846" s="72"/>
      <c r="I1846" s="105">
        <v>1160000</v>
      </c>
      <c r="J1846" s="75">
        <v>1159999.9999999998</v>
      </c>
      <c r="K1846" s="76">
        <v>30</v>
      </c>
      <c r="L1846" s="76" t="s">
        <v>2716</v>
      </c>
    </row>
    <row r="1847" spans="1:12" ht="75" customHeight="1" x14ac:dyDescent="0.3">
      <c r="A1847" s="70">
        <f t="shared" si="28"/>
        <v>1840</v>
      </c>
      <c r="B1847" s="87" t="s">
        <v>447</v>
      </c>
      <c r="C1847" s="83" t="s">
        <v>2619</v>
      </c>
      <c r="D1847" s="106" t="s">
        <v>1576</v>
      </c>
      <c r="E1847" s="19" t="s">
        <v>2252</v>
      </c>
      <c r="F1847" s="19" t="s">
        <v>2451</v>
      </c>
      <c r="G1847" s="19" t="s">
        <v>2451</v>
      </c>
      <c r="H1847" s="72" t="s">
        <v>78</v>
      </c>
      <c r="I1847" s="105">
        <f>(1016055+0)*1.15</f>
        <v>1168463.25</v>
      </c>
      <c r="J1847" s="75">
        <v>1338676.5489343228</v>
      </c>
      <c r="K1847" s="76">
        <v>31</v>
      </c>
      <c r="L1847" s="76" t="s">
        <v>2716</v>
      </c>
    </row>
    <row r="1848" spans="1:12" ht="75" customHeight="1" x14ac:dyDescent="0.3">
      <c r="A1848" s="70">
        <f t="shared" si="28"/>
        <v>1841</v>
      </c>
      <c r="B1848" s="87" t="s">
        <v>447</v>
      </c>
      <c r="C1848" s="83" t="s">
        <v>2619</v>
      </c>
      <c r="D1848" s="72" t="s">
        <v>1930</v>
      </c>
      <c r="E1848" s="19" t="s">
        <v>2178</v>
      </c>
      <c r="F1848" s="19" t="s">
        <v>2310</v>
      </c>
      <c r="G1848" s="19" t="s">
        <v>2311</v>
      </c>
      <c r="H1848" s="72"/>
      <c r="I1848" s="105">
        <v>1180000</v>
      </c>
      <c r="J1848" s="75">
        <v>1180000</v>
      </c>
      <c r="K1848" s="76">
        <v>32</v>
      </c>
      <c r="L1848" s="76" t="s">
        <v>2716</v>
      </c>
    </row>
    <row r="1849" spans="1:12" ht="75" customHeight="1" x14ac:dyDescent="0.3">
      <c r="A1849" s="70">
        <f t="shared" si="28"/>
        <v>1842</v>
      </c>
      <c r="B1849" s="87" t="s">
        <v>447</v>
      </c>
      <c r="C1849" s="83" t="s">
        <v>2619</v>
      </c>
      <c r="D1849" s="72" t="s">
        <v>1930</v>
      </c>
      <c r="E1849" s="19" t="s">
        <v>2178</v>
      </c>
      <c r="F1849" s="19" t="s">
        <v>2449</v>
      </c>
      <c r="G1849" s="19" t="s">
        <v>2299</v>
      </c>
      <c r="H1849" s="72"/>
      <c r="I1849" s="105">
        <v>1250000</v>
      </c>
      <c r="J1849" s="75">
        <v>1249999.9999999998</v>
      </c>
      <c r="K1849" s="76">
        <v>33</v>
      </c>
      <c r="L1849" s="76" t="s">
        <v>2716</v>
      </c>
    </row>
    <row r="1850" spans="1:12" ht="75" customHeight="1" x14ac:dyDescent="0.3">
      <c r="A1850" s="70">
        <f t="shared" si="28"/>
        <v>1843</v>
      </c>
      <c r="B1850" s="87" t="s">
        <v>447</v>
      </c>
      <c r="C1850" s="72" t="s">
        <v>2619</v>
      </c>
      <c r="D1850" s="82" t="s">
        <v>1484</v>
      </c>
      <c r="E1850" s="19" t="s">
        <v>2371</v>
      </c>
      <c r="F1850" s="19" t="s">
        <v>2372</v>
      </c>
      <c r="G1850" s="85" t="s">
        <v>78</v>
      </c>
      <c r="H1850" s="72" t="s">
        <v>78</v>
      </c>
      <c r="I1850" s="105">
        <v>2043523.55</v>
      </c>
      <c r="J1850" s="75">
        <v>2337637.0929605798</v>
      </c>
      <c r="K1850" s="76">
        <v>34</v>
      </c>
      <c r="L1850" s="76" t="s">
        <v>2716</v>
      </c>
    </row>
    <row r="1851" spans="1:12" ht="75" customHeight="1" x14ac:dyDescent="0.3">
      <c r="A1851" s="70">
        <f t="shared" si="28"/>
        <v>1844</v>
      </c>
      <c r="B1851" s="87" t="s">
        <v>448</v>
      </c>
      <c r="C1851" s="83" t="s">
        <v>2620</v>
      </c>
      <c r="D1851" s="72" t="s">
        <v>1930</v>
      </c>
      <c r="E1851" s="19" t="s">
        <v>2178</v>
      </c>
      <c r="F1851" s="19" t="s">
        <v>2313</v>
      </c>
      <c r="G1851" s="19" t="s">
        <v>2314</v>
      </c>
      <c r="H1851" s="72"/>
      <c r="I1851" s="105">
        <v>1550000</v>
      </c>
      <c r="J1851" s="75">
        <v>1549999.9999999998</v>
      </c>
      <c r="K1851" s="76">
        <v>1</v>
      </c>
      <c r="L1851" s="76" t="s">
        <v>2716</v>
      </c>
    </row>
    <row r="1852" spans="1:12" ht="75" customHeight="1" x14ac:dyDescent="0.3">
      <c r="A1852" s="70">
        <f t="shared" si="28"/>
        <v>1845</v>
      </c>
      <c r="B1852" s="87" t="s">
        <v>448</v>
      </c>
      <c r="C1852" s="72" t="s">
        <v>2621</v>
      </c>
      <c r="D1852" s="82" t="s">
        <v>1484</v>
      </c>
      <c r="E1852" s="19" t="s">
        <v>1616</v>
      </c>
      <c r="F1852" s="19" t="s">
        <v>2316</v>
      </c>
      <c r="G1852" s="85" t="s">
        <v>78</v>
      </c>
      <c r="H1852" s="72" t="s">
        <v>78</v>
      </c>
      <c r="I1852" s="105">
        <v>1639790.75</v>
      </c>
      <c r="J1852" s="75">
        <v>1701316.8228719966</v>
      </c>
      <c r="K1852" s="76">
        <v>2</v>
      </c>
      <c r="L1852" s="76" t="s">
        <v>2716</v>
      </c>
    </row>
    <row r="1853" spans="1:12" ht="75" customHeight="1" x14ac:dyDescent="0.3">
      <c r="A1853" s="70">
        <f t="shared" si="28"/>
        <v>1846</v>
      </c>
      <c r="B1853" s="87" t="s">
        <v>448</v>
      </c>
      <c r="C1853" s="83" t="s">
        <v>2620</v>
      </c>
      <c r="D1853" s="72" t="s">
        <v>2142</v>
      </c>
      <c r="E1853" s="19" t="s">
        <v>2143</v>
      </c>
      <c r="F1853" s="19" t="s">
        <v>2334</v>
      </c>
      <c r="G1853" s="85" t="s">
        <v>2335</v>
      </c>
      <c r="H1853" s="72" t="s">
        <v>78</v>
      </c>
      <c r="I1853" s="46">
        <v>1639797.33</v>
      </c>
      <c r="J1853" s="75">
        <v>1690228.7396377923</v>
      </c>
      <c r="K1853" s="76">
        <v>3</v>
      </c>
      <c r="L1853" s="76" t="s">
        <v>2716</v>
      </c>
    </row>
    <row r="1854" spans="1:12" ht="75" customHeight="1" x14ac:dyDescent="0.3">
      <c r="A1854" s="70">
        <f t="shared" si="28"/>
        <v>1847</v>
      </c>
      <c r="B1854" s="87" t="s">
        <v>448</v>
      </c>
      <c r="C1854" s="83" t="s">
        <v>2620</v>
      </c>
      <c r="D1854" s="72" t="s">
        <v>1930</v>
      </c>
      <c r="E1854" s="19" t="s">
        <v>2178</v>
      </c>
      <c r="F1854" s="19" t="s">
        <v>2349</v>
      </c>
      <c r="G1854" s="19" t="s">
        <v>2333</v>
      </c>
      <c r="H1854" s="72"/>
      <c r="I1854" s="105">
        <v>1650000</v>
      </c>
      <c r="J1854" s="75">
        <v>1649999.9999999998</v>
      </c>
      <c r="K1854" s="76">
        <v>4</v>
      </c>
      <c r="L1854" s="76" t="s">
        <v>2716</v>
      </c>
    </row>
    <row r="1855" spans="1:12" ht="75" customHeight="1" x14ac:dyDescent="0.3">
      <c r="A1855" s="70">
        <f t="shared" si="28"/>
        <v>1848</v>
      </c>
      <c r="B1855" s="87" t="s">
        <v>448</v>
      </c>
      <c r="C1855" s="83" t="s">
        <v>2620</v>
      </c>
      <c r="D1855" s="72" t="s">
        <v>2142</v>
      </c>
      <c r="E1855" s="19" t="s">
        <v>2143</v>
      </c>
      <c r="F1855" s="19" t="s">
        <v>2336</v>
      </c>
      <c r="G1855" s="85" t="s">
        <v>2337</v>
      </c>
      <c r="H1855" s="72" t="s">
        <v>78</v>
      </c>
      <c r="I1855" s="46">
        <v>1660376.44</v>
      </c>
      <c r="J1855" s="75">
        <v>1711440.7531725182</v>
      </c>
      <c r="K1855" s="76">
        <v>5</v>
      </c>
      <c r="L1855" s="76" t="s">
        <v>2716</v>
      </c>
    </row>
    <row r="1856" spans="1:12" ht="75" customHeight="1" x14ac:dyDescent="0.3">
      <c r="A1856" s="70">
        <f t="shared" si="28"/>
        <v>1849</v>
      </c>
      <c r="B1856" s="87" t="s">
        <v>448</v>
      </c>
      <c r="C1856" s="83" t="s">
        <v>2620</v>
      </c>
      <c r="D1856" s="72" t="s">
        <v>1930</v>
      </c>
      <c r="E1856" s="19" t="s">
        <v>2178</v>
      </c>
      <c r="F1856" s="19" t="s">
        <v>2350</v>
      </c>
      <c r="G1856" s="19" t="s">
        <v>2351</v>
      </c>
      <c r="H1856" s="72"/>
      <c r="I1856" s="105">
        <v>1700000</v>
      </c>
      <c r="J1856" s="75">
        <v>1699999.9999999998</v>
      </c>
      <c r="K1856" s="76">
        <v>6</v>
      </c>
      <c r="L1856" s="76" t="s">
        <v>2716</v>
      </c>
    </row>
    <row r="1857" spans="1:12" ht="75" customHeight="1" x14ac:dyDescent="0.3">
      <c r="A1857" s="70">
        <f t="shared" si="28"/>
        <v>1850</v>
      </c>
      <c r="B1857" s="87" t="s">
        <v>448</v>
      </c>
      <c r="C1857" s="83" t="s">
        <v>2620</v>
      </c>
      <c r="D1857" s="72" t="s">
        <v>1930</v>
      </c>
      <c r="E1857" s="19" t="s">
        <v>2178</v>
      </c>
      <c r="F1857" s="19" t="s">
        <v>2352</v>
      </c>
      <c r="G1857" s="19" t="s">
        <v>2353</v>
      </c>
      <c r="H1857" s="72"/>
      <c r="I1857" s="105">
        <v>1700000</v>
      </c>
      <c r="J1857" s="75">
        <v>1699999.9999999998</v>
      </c>
      <c r="K1857" s="76">
        <v>7</v>
      </c>
      <c r="L1857" s="76" t="s">
        <v>2716</v>
      </c>
    </row>
    <row r="1858" spans="1:12" ht="75" customHeight="1" x14ac:dyDescent="0.3">
      <c r="A1858" s="70">
        <f t="shared" si="28"/>
        <v>1851</v>
      </c>
      <c r="B1858" s="87" t="s">
        <v>448</v>
      </c>
      <c r="C1858" s="72" t="s">
        <v>2621</v>
      </c>
      <c r="D1858" s="72" t="s">
        <v>2217</v>
      </c>
      <c r="E1858" s="19" t="s">
        <v>2218</v>
      </c>
      <c r="F1858" s="19" t="s">
        <v>2321</v>
      </c>
      <c r="G1858" s="85" t="s">
        <v>2333</v>
      </c>
      <c r="H1858" s="72"/>
      <c r="I1858" s="81">
        <v>1732475</v>
      </c>
      <c r="J1858" s="75">
        <v>1902224.2775695075</v>
      </c>
      <c r="K1858" s="76">
        <v>8</v>
      </c>
      <c r="L1858" s="76" t="s">
        <v>2716</v>
      </c>
    </row>
    <row r="1859" spans="1:12" ht="75" customHeight="1" x14ac:dyDescent="0.3">
      <c r="A1859" s="70">
        <f t="shared" si="28"/>
        <v>1852</v>
      </c>
      <c r="B1859" s="87" t="s">
        <v>448</v>
      </c>
      <c r="C1859" s="71" t="s">
        <v>2620</v>
      </c>
      <c r="D1859" s="72" t="s">
        <v>2146</v>
      </c>
      <c r="E1859" s="19" t="s">
        <v>1621</v>
      </c>
      <c r="F1859" s="19" t="s">
        <v>2462</v>
      </c>
      <c r="G1859" s="85" t="s">
        <v>2463</v>
      </c>
      <c r="H1859" s="87" t="s">
        <v>2149</v>
      </c>
      <c r="I1859" s="105">
        <v>1771396.75</v>
      </c>
      <c r="J1859" s="75">
        <v>1837609.33001902</v>
      </c>
      <c r="K1859" s="76">
        <v>9</v>
      </c>
      <c r="L1859" s="76" t="s">
        <v>2716</v>
      </c>
    </row>
    <row r="1860" spans="1:12" ht="75" customHeight="1" x14ac:dyDescent="0.3">
      <c r="A1860" s="70">
        <f t="shared" si="28"/>
        <v>1853</v>
      </c>
      <c r="B1860" s="87" t="s">
        <v>448</v>
      </c>
      <c r="C1860" s="72" t="s">
        <v>2621</v>
      </c>
      <c r="D1860" s="72" t="s">
        <v>2217</v>
      </c>
      <c r="E1860" s="19" t="s">
        <v>2218</v>
      </c>
      <c r="F1860" s="19" t="s">
        <v>2420</v>
      </c>
      <c r="G1860" s="85" t="s">
        <v>2351</v>
      </c>
      <c r="H1860" s="72"/>
      <c r="I1860" s="81">
        <v>1772149.9999999998</v>
      </c>
      <c r="J1860" s="75">
        <v>1945786.66560545</v>
      </c>
      <c r="K1860" s="76">
        <v>10</v>
      </c>
      <c r="L1860" s="76" t="s">
        <v>2716</v>
      </c>
    </row>
    <row r="1861" spans="1:12" ht="75" customHeight="1" x14ac:dyDescent="0.3">
      <c r="A1861" s="70">
        <f t="shared" si="28"/>
        <v>1854</v>
      </c>
      <c r="B1861" s="87" t="s">
        <v>448</v>
      </c>
      <c r="C1861" s="83" t="s">
        <v>2620</v>
      </c>
      <c r="D1861" s="72" t="s">
        <v>1930</v>
      </c>
      <c r="E1861" s="19" t="s">
        <v>2178</v>
      </c>
      <c r="F1861" s="19" t="s">
        <v>2354</v>
      </c>
      <c r="G1861" s="19" t="s">
        <v>2355</v>
      </c>
      <c r="H1861" s="72"/>
      <c r="I1861" s="105">
        <v>1805000</v>
      </c>
      <c r="J1861" s="75">
        <v>1805000</v>
      </c>
      <c r="K1861" s="76">
        <v>11</v>
      </c>
      <c r="L1861" s="76" t="s">
        <v>2716</v>
      </c>
    </row>
    <row r="1862" spans="1:12" ht="75" customHeight="1" x14ac:dyDescent="0.3">
      <c r="A1862" s="70">
        <f t="shared" si="28"/>
        <v>1855</v>
      </c>
      <c r="B1862" s="87" t="s">
        <v>448</v>
      </c>
      <c r="C1862" s="83" t="s">
        <v>2620</v>
      </c>
      <c r="D1862" s="72" t="s">
        <v>1930</v>
      </c>
      <c r="E1862" s="19" t="s">
        <v>2178</v>
      </c>
      <c r="F1862" s="19" t="s">
        <v>2622</v>
      </c>
      <c r="G1862" s="19" t="s">
        <v>2339</v>
      </c>
      <c r="H1862" s="72"/>
      <c r="I1862" s="105">
        <v>1851000</v>
      </c>
      <c r="J1862" s="75">
        <v>1851000</v>
      </c>
      <c r="K1862" s="76">
        <v>12</v>
      </c>
      <c r="L1862" s="76" t="s">
        <v>2716</v>
      </c>
    </row>
    <row r="1863" spans="1:12" ht="75" customHeight="1" x14ac:dyDescent="0.3">
      <c r="A1863" s="70">
        <f t="shared" si="28"/>
        <v>1856</v>
      </c>
      <c r="B1863" s="87" t="s">
        <v>448</v>
      </c>
      <c r="C1863" s="83" t="s">
        <v>2620</v>
      </c>
      <c r="D1863" s="72" t="s">
        <v>1930</v>
      </c>
      <c r="E1863" s="19" t="s">
        <v>2178</v>
      </c>
      <c r="F1863" s="19" t="s">
        <v>2341</v>
      </c>
      <c r="G1863" s="19" t="s">
        <v>2340</v>
      </c>
      <c r="H1863" s="72"/>
      <c r="I1863" s="105">
        <v>1852000</v>
      </c>
      <c r="J1863" s="75">
        <v>1851999.9999999998</v>
      </c>
      <c r="K1863" s="76">
        <v>13</v>
      </c>
      <c r="L1863" s="76" t="s">
        <v>2716</v>
      </c>
    </row>
    <row r="1864" spans="1:12" ht="75" customHeight="1" x14ac:dyDescent="0.3">
      <c r="A1864" s="70">
        <f t="shared" si="28"/>
        <v>1857</v>
      </c>
      <c r="B1864" s="87" t="s">
        <v>448</v>
      </c>
      <c r="C1864" s="72" t="s">
        <v>2621</v>
      </c>
      <c r="D1864" s="82" t="s">
        <v>1484</v>
      </c>
      <c r="E1864" s="19" t="s">
        <v>2371</v>
      </c>
      <c r="F1864" s="19" t="s">
        <v>2421</v>
      </c>
      <c r="G1864" s="85" t="s">
        <v>78</v>
      </c>
      <c r="H1864" s="72" t="s">
        <v>78</v>
      </c>
      <c r="I1864" s="105">
        <v>1868531.3275000001</v>
      </c>
      <c r="J1864" s="75">
        <v>2126299.2039829465</v>
      </c>
      <c r="K1864" s="76">
        <v>14</v>
      </c>
      <c r="L1864" s="76" t="s">
        <v>2716</v>
      </c>
    </row>
    <row r="1865" spans="1:12" ht="75" customHeight="1" x14ac:dyDescent="0.3">
      <c r="A1865" s="70">
        <f t="shared" ref="A1865:A1928" si="29">ROW(A1858)</f>
        <v>1858</v>
      </c>
      <c r="B1865" s="87" t="s">
        <v>448</v>
      </c>
      <c r="C1865" s="83" t="s">
        <v>2620</v>
      </c>
      <c r="D1865" s="72" t="s">
        <v>1930</v>
      </c>
      <c r="E1865" s="19" t="s">
        <v>2178</v>
      </c>
      <c r="F1865" s="19" t="s">
        <v>2356</v>
      </c>
      <c r="G1865" s="19" t="s">
        <v>2357</v>
      </c>
      <c r="H1865" s="72"/>
      <c r="I1865" s="105">
        <v>1890000</v>
      </c>
      <c r="J1865" s="75">
        <v>1889999.9999999998</v>
      </c>
      <c r="K1865" s="76">
        <v>15</v>
      </c>
      <c r="L1865" s="76" t="s">
        <v>2716</v>
      </c>
    </row>
    <row r="1866" spans="1:12" ht="75" customHeight="1" x14ac:dyDescent="0.3">
      <c r="A1866" s="70">
        <f t="shared" si="29"/>
        <v>1859</v>
      </c>
      <c r="B1866" s="87" t="s">
        <v>448</v>
      </c>
      <c r="C1866" s="72" t="s">
        <v>2621</v>
      </c>
      <c r="D1866" s="72" t="s">
        <v>2217</v>
      </c>
      <c r="E1866" s="19" t="s">
        <v>2218</v>
      </c>
      <c r="F1866" s="19" t="s">
        <v>2325</v>
      </c>
      <c r="G1866" s="85" t="s">
        <v>2340</v>
      </c>
      <c r="H1866" s="72"/>
      <c r="I1866" s="81">
        <v>1930849.9999999998</v>
      </c>
      <c r="J1866" s="75">
        <v>2120036.2177492213</v>
      </c>
      <c r="K1866" s="76">
        <v>16</v>
      </c>
      <c r="L1866" s="76" t="s">
        <v>2716</v>
      </c>
    </row>
    <row r="1867" spans="1:12" ht="75" customHeight="1" x14ac:dyDescent="0.3">
      <c r="A1867" s="70">
        <f t="shared" si="29"/>
        <v>1860</v>
      </c>
      <c r="B1867" s="87" t="s">
        <v>448</v>
      </c>
      <c r="C1867" s="72" t="s">
        <v>2621</v>
      </c>
      <c r="D1867" s="82" t="s">
        <v>1484</v>
      </c>
      <c r="E1867" s="19" t="s">
        <v>2371</v>
      </c>
      <c r="F1867" s="19" t="s">
        <v>2573</v>
      </c>
      <c r="G1867" s="85" t="s">
        <v>78</v>
      </c>
      <c r="H1867" s="72" t="s">
        <v>78</v>
      </c>
      <c r="I1867" s="105">
        <v>1995794.9849999999</v>
      </c>
      <c r="J1867" s="75">
        <v>2271119.1540986649</v>
      </c>
      <c r="K1867" s="76">
        <v>17</v>
      </c>
      <c r="L1867" s="76" t="s">
        <v>2716</v>
      </c>
    </row>
    <row r="1868" spans="1:12" ht="75" customHeight="1" x14ac:dyDescent="0.3">
      <c r="A1868" s="70">
        <f t="shared" si="29"/>
        <v>1861</v>
      </c>
      <c r="B1868" s="87" t="s">
        <v>448</v>
      </c>
      <c r="C1868" s="83" t="s">
        <v>2620</v>
      </c>
      <c r="D1868" s="72" t="s">
        <v>1930</v>
      </c>
      <c r="E1868" s="19" t="s">
        <v>2178</v>
      </c>
      <c r="F1868" s="19" t="s">
        <v>2343</v>
      </c>
      <c r="G1868" s="19" t="s">
        <v>2344</v>
      </c>
      <c r="H1868" s="72"/>
      <c r="I1868" s="105">
        <v>2019000</v>
      </c>
      <c r="J1868" s="75">
        <v>2019000</v>
      </c>
      <c r="K1868" s="76">
        <v>18</v>
      </c>
      <c r="L1868" s="76" t="s">
        <v>2716</v>
      </c>
    </row>
    <row r="1869" spans="1:12" ht="75" customHeight="1" x14ac:dyDescent="0.3">
      <c r="A1869" s="70">
        <f t="shared" si="29"/>
        <v>1862</v>
      </c>
      <c r="B1869" s="87" t="s">
        <v>448</v>
      </c>
      <c r="C1869" s="83" t="s">
        <v>2620</v>
      </c>
      <c r="D1869" s="106" t="s">
        <v>1576</v>
      </c>
      <c r="E1869" s="19" t="s">
        <v>2358</v>
      </c>
      <c r="F1869" s="19" t="s">
        <v>2359</v>
      </c>
      <c r="G1869" s="19" t="s">
        <v>2359</v>
      </c>
      <c r="H1869" s="72" t="s">
        <v>78</v>
      </c>
      <c r="I1869" s="105">
        <f>(2048000+0)*1.15</f>
        <v>2355200</v>
      </c>
      <c r="J1869" s="75">
        <v>2698288.5495543978</v>
      </c>
      <c r="K1869" s="76">
        <v>19</v>
      </c>
      <c r="L1869" s="76" t="s">
        <v>2716</v>
      </c>
    </row>
    <row r="1870" spans="1:12" ht="75" customHeight="1" x14ac:dyDescent="0.3">
      <c r="A1870" s="70">
        <f t="shared" si="29"/>
        <v>1863</v>
      </c>
      <c r="B1870" s="87" t="s">
        <v>449</v>
      </c>
      <c r="C1870" s="72" t="s">
        <v>2623</v>
      </c>
      <c r="D1870" s="82" t="s">
        <v>1484</v>
      </c>
      <c r="E1870" s="19" t="s">
        <v>1616</v>
      </c>
      <c r="F1870" s="19" t="s">
        <v>2436</v>
      </c>
      <c r="G1870" s="85" t="s">
        <v>78</v>
      </c>
      <c r="H1870" s="72" t="s">
        <v>2163</v>
      </c>
      <c r="I1870" s="105">
        <v>1085853</v>
      </c>
      <c r="J1870" s="75">
        <v>1126543.5718318676</v>
      </c>
      <c r="K1870" s="76">
        <v>1</v>
      </c>
      <c r="L1870" s="76" t="s">
        <v>2716</v>
      </c>
    </row>
    <row r="1871" spans="1:12" ht="75" customHeight="1" x14ac:dyDescent="0.3">
      <c r="A1871" s="70">
        <f t="shared" si="29"/>
        <v>1864</v>
      </c>
      <c r="B1871" s="87" t="s">
        <v>449</v>
      </c>
      <c r="C1871" s="83" t="s">
        <v>2624</v>
      </c>
      <c r="D1871" s="72" t="s">
        <v>2126</v>
      </c>
      <c r="E1871" s="19" t="s">
        <v>2127</v>
      </c>
      <c r="F1871" s="19" t="s">
        <v>2135</v>
      </c>
      <c r="G1871" s="85" t="s">
        <v>2136</v>
      </c>
      <c r="H1871" s="19" t="s">
        <v>2130</v>
      </c>
      <c r="I1871" s="46">
        <v>1149597.5</v>
      </c>
      <c r="J1871" s="75">
        <v>1149597.5</v>
      </c>
      <c r="K1871" s="76">
        <v>2</v>
      </c>
      <c r="L1871" s="76" t="s">
        <v>2716</v>
      </c>
    </row>
    <row r="1872" spans="1:12" ht="75" customHeight="1" x14ac:dyDescent="0.3">
      <c r="A1872" s="70">
        <f t="shared" si="29"/>
        <v>1865</v>
      </c>
      <c r="B1872" s="87" t="s">
        <v>449</v>
      </c>
      <c r="C1872" s="83" t="s">
        <v>2624</v>
      </c>
      <c r="D1872" s="72" t="s">
        <v>2126</v>
      </c>
      <c r="E1872" s="19" t="s">
        <v>2127</v>
      </c>
      <c r="F1872" s="19" t="s">
        <v>2135</v>
      </c>
      <c r="G1872" s="85" t="s">
        <v>2136</v>
      </c>
      <c r="H1872" s="19" t="s">
        <v>2132</v>
      </c>
      <c r="I1872" s="46">
        <v>1230219.7449999999</v>
      </c>
      <c r="J1872" s="75">
        <v>1230219.7449999996</v>
      </c>
      <c r="K1872" s="76">
        <v>3</v>
      </c>
      <c r="L1872" s="76" t="s">
        <v>2716</v>
      </c>
    </row>
    <row r="1873" spans="1:12" ht="75" customHeight="1" x14ac:dyDescent="0.3">
      <c r="A1873" s="70">
        <f t="shared" si="29"/>
        <v>1866</v>
      </c>
      <c r="B1873" s="87" t="s">
        <v>449</v>
      </c>
      <c r="C1873" s="83" t="s">
        <v>2624</v>
      </c>
      <c r="D1873" s="72" t="s">
        <v>2126</v>
      </c>
      <c r="E1873" s="19" t="s">
        <v>2127</v>
      </c>
      <c r="F1873" s="19" t="s">
        <v>2135</v>
      </c>
      <c r="G1873" s="85" t="s">
        <v>2136</v>
      </c>
      <c r="H1873" s="19" t="s">
        <v>2131</v>
      </c>
      <c r="I1873" s="46">
        <v>1252580</v>
      </c>
      <c r="J1873" s="75">
        <v>1252580</v>
      </c>
      <c r="K1873" s="76">
        <v>4</v>
      </c>
      <c r="L1873" s="76" t="s">
        <v>2716</v>
      </c>
    </row>
    <row r="1874" spans="1:12" ht="75" customHeight="1" x14ac:dyDescent="0.3">
      <c r="A1874" s="70">
        <f t="shared" si="29"/>
        <v>1867</v>
      </c>
      <c r="B1874" s="87" t="s">
        <v>449</v>
      </c>
      <c r="C1874" s="83" t="s">
        <v>2624</v>
      </c>
      <c r="D1874" s="72" t="s">
        <v>2126</v>
      </c>
      <c r="E1874" s="19" t="s">
        <v>2127</v>
      </c>
      <c r="F1874" s="19" t="s">
        <v>2137</v>
      </c>
      <c r="G1874" s="85" t="s">
        <v>2138</v>
      </c>
      <c r="H1874" s="19" t="s">
        <v>2130</v>
      </c>
      <c r="I1874" s="46">
        <v>1256375</v>
      </c>
      <c r="J1874" s="75">
        <v>1256375</v>
      </c>
      <c r="K1874" s="76">
        <v>5</v>
      </c>
      <c r="L1874" s="76" t="s">
        <v>2716</v>
      </c>
    </row>
    <row r="1875" spans="1:12" ht="75" customHeight="1" x14ac:dyDescent="0.3">
      <c r="A1875" s="70">
        <f t="shared" si="29"/>
        <v>1868</v>
      </c>
      <c r="B1875" s="87" t="s">
        <v>449</v>
      </c>
      <c r="C1875" s="83" t="s">
        <v>2624</v>
      </c>
      <c r="D1875" s="72" t="s">
        <v>2126</v>
      </c>
      <c r="E1875" s="19" t="s">
        <v>2127</v>
      </c>
      <c r="F1875" s="19" t="s">
        <v>2137</v>
      </c>
      <c r="G1875" s="85" t="s">
        <v>2138</v>
      </c>
      <c r="H1875" s="19" t="s">
        <v>2132</v>
      </c>
      <c r="I1875" s="46">
        <v>1281969.7449999999</v>
      </c>
      <c r="J1875" s="75">
        <v>1281969.7449999996</v>
      </c>
      <c r="K1875" s="76">
        <v>6</v>
      </c>
      <c r="L1875" s="76" t="s">
        <v>2716</v>
      </c>
    </row>
    <row r="1876" spans="1:12" ht="75" customHeight="1" x14ac:dyDescent="0.3">
      <c r="A1876" s="70">
        <f t="shared" si="29"/>
        <v>1869</v>
      </c>
      <c r="B1876" s="87" t="s">
        <v>449</v>
      </c>
      <c r="C1876" s="83" t="s">
        <v>2624</v>
      </c>
      <c r="D1876" s="72" t="s">
        <v>2126</v>
      </c>
      <c r="E1876" s="19" t="s">
        <v>2127</v>
      </c>
      <c r="F1876" s="19" t="s">
        <v>2135</v>
      </c>
      <c r="G1876" s="85" t="s">
        <v>2136</v>
      </c>
      <c r="H1876" s="19" t="s">
        <v>2188</v>
      </c>
      <c r="I1876" s="46">
        <v>1284926.0499999998</v>
      </c>
      <c r="J1876" s="75">
        <v>1284926.0499999996</v>
      </c>
      <c r="K1876" s="76">
        <v>7</v>
      </c>
      <c r="L1876" s="76" t="s">
        <v>2716</v>
      </c>
    </row>
    <row r="1877" spans="1:12" ht="75" customHeight="1" x14ac:dyDescent="0.3">
      <c r="A1877" s="70">
        <f t="shared" si="29"/>
        <v>1870</v>
      </c>
      <c r="B1877" s="87" t="s">
        <v>449</v>
      </c>
      <c r="C1877" s="83" t="s">
        <v>2624</v>
      </c>
      <c r="D1877" s="72" t="s">
        <v>2126</v>
      </c>
      <c r="E1877" s="19" t="s">
        <v>2127</v>
      </c>
      <c r="F1877" s="19" t="s">
        <v>2137</v>
      </c>
      <c r="G1877" s="85" t="s">
        <v>2138</v>
      </c>
      <c r="H1877" s="19" t="s">
        <v>2131</v>
      </c>
      <c r="I1877" s="46">
        <v>1304330</v>
      </c>
      <c r="J1877" s="75">
        <v>1304330</v>
      </c>
      <c r="K1877" s="76">
        <v>8</v>
      </c>
      <c r="L1877" s="76" t="s">
        <v>2716</v>
      </c>
    </row>
    <row r="1878" spans="1:12" ht="75" customHeight="1" x14ac:dyDescent="0.3">
      <c r="A1878" s="70">
        <f t="shared" si="29"/>
        <v>1871</v>
      </c>
      <c r="B1878" s="87" t="s">
        <v>449</v>
      </c>
      <c r="C1878" s="83" t="s">
        <v>2624</v>
      </c>
      <c r="D1878" s="72" t="s">
        <v>2126</v>
      </c>
      <c r="E1878" s="19" t="s">
        <v>2127</v>
      </c>
      <c r="F1878" s="19" t="s">
        <v>2137</v>
      </c>
      <c r="G1878" s="85" t="s">
        <v>2138</v>
      </c>
      <c r="H1878" s="19" t="s">
        <v>2188</v>
      </c>
      <c r="I1878" s="46">
        <v>1348176.0499999998</v>
      </c>
      <c r="J1878" s="75">
        <v>1348176.0499999996</v>
      </c>
      <c r="K1878" s="76">
        <v>9</v>
      </c>
      <c r="L1878" s="76" t="s">
        <v>2716</v>
      </c>
    </row>
    <row r="1879" spans="1:12" ht="75" customHeight="1" x14ac:dyDescent="0.3">
      <c r="A1879" s="70">
        <f t="shared" si="29"/>
        <v>1872</v>
      </c>
      <c r="B1879" s="87" t="s">
        <v>449</v>
      </c>
      <c r="C1879" s="83" t="s">
        <v>2624</v>
      </c>
      <c r="D1879" s="72" t="s">
        <v>2142</v>
      </c>
      <c r="E1879" s="19" t="s">
        <v>2143</v>
      </c>
      <c r="F1879" s="19" t="s">
        <v>2262</v>
      </c>
      <c r="G1879" s="85" t="s">
        <v>2263</v>
      </c>
      <c r="H1879" s="72" t="s">
        <v>2166</v>
      </c>
      <c r="I1879" s="46">
        <v>1355811.38</v>
      </c>
      <c r="J1879" s="75">
        <v>1394429.6969036541</v>
      </c>
      <c r="K1879" s="76">
        <v>10</v>
      </c>
      <c r="L1879" s="76" t="s">
        <v>2716</v>
      </c>
    </row>
    <row r="1880" spans="1:12" ht="75" customHeight="1" x14ac:dyDescent="0.3">
      <c r="A1880" s="70">
        <f t="shared" si="29"/>
        <v>1873</v>
      </c>
      <c r="B1880" s="87" t="s">
        <v>449</v>
      </c>
      <c r="C1880" s="83" t="s">
        <v>2624</v>
      </c>
      <c r="D1880" s="72" t="s">
        <v>2142</v>
      </c>
      <c r="E1880" s="19" t="s">
        <v>2143</v>
      </c>
      <c r="F1880" s="19" t="s">
        <v>2264</v>
      </c>
      <c r="G1880" s="85" t="s">
        <v>2265</v>
      </c>
      <c r="H1880" s="72" t="s">
        <v>2166</v>
      </c>
      <c r="I1880" s="46">
        <v>1400972.96</v>
      </c>
      <c r="J1880" s="75">
        <v>1441341.6467754315</v>
      </c>
      <c r="K1880" s="76">
        <v>11</v>
      </c>
      <c r="L1880" s="76" t="s">
        <v>2716</v>
      </c>
    </row>
    <row r="1881" spans="1:12" ht="75" customHeight="1" x14ac:dyDescent="0.3">
      <c r="A1881" s="70">
        <f t="shared" si="29"/>
        <v>1874</v>
      </c>
      <c r="B1881" s="87" t="s">
        <v>449</v>
      </c>
      <c r="C1881" s="83" t="s">
        <v>2624</v>
      </c>
      <c r="D1881" s="72" t="s">
        <v>2142</v>
      </c>
      <c r="E1881" s="19" t="s">
        <v>2143</v>
      </c>
      <c r="F1881" s="19" t="s">
        <v>2266</v>
      </c>
      <c r="G1881" s="85" t="s">
        <v>2267</v>
      </c>
      <c r="H1881" s="72" t="s">
        <v>2166</v>
      </c>
      <c r="I1881" s="46">
        <v>1410975.4</v>
      </c>
      <c r="J1881" s="75">
        <v>1450764.4232130123</v>
      </c>
      <c r="K1881" s="76">
        <v>12</v>
      </c>
      <c r="L1881" s="76" t="s">
        <v>2716</v>
      </c>
    </row>
    <row r="1882" spans="1:12" ht="75" customHeight="1" x14ac:dyDescent="0.3">
      <c r="A1882" s="70">
        <f t="shared" si="29"/>
        <v>1875</v>
      </c>
      <c r="B1882" s="87" t="s">
        <v>449</v>
      </c>
      <c r="C1882" s="83" t="s">
        <v>2624</v>
      </c>
      <c r="D1882" s="72" t="s">
        <v>2142</v>
      </c>
      <c r="E1882" s="19" t="s">
        <v>2143</v>
      </c>
      <c r="F1882" s="19" t="s">
        <v>2269</v>
      </c>
      <c r="G1882" s="85" t="s">
        <v>2270</v>
      </c>
      <c r="H1882" s="72" t="s">
        <v>2166</v>
      </c>
      <c r="I1882" s="46">
        <v>1452454.27</v>
      </c>
      <c r="J1882" s="75">
        <v>1493825.3191845303</v>
      </c>
      <c r="K1882" s="76">
        <v>13</v>
      </c>
      <c r="L1882" s="76" t="s">
        <v>2716</v>
      </c>
    </row>
    <row r="1883" spans="1:12" ht="75" customHeight="1" x14ac:dyDescent="0.3">
      <c r="A1883" s="70">
        <f t="shared" si="29"/>
        <v>1876</v>
      </c>
      <c r="B1883" s="87" t="s">
        <v>449</v>
      </c>
      <c r="C1883" s="83" t="s">
        <v>2624</v>
      </c>
      <c r="D1883" s="72" t="s">
        <v>2142</v>
      </c>
      <c r="E1883" s="19" t="s">
        <v>2143</v>
      </c>
      <c r="F1883" s="19" t="s">
        <v>2262</v>
      </c>
      <c r="G1883" s="85" t="s">
        <v>2263</v>
      </c>
      <c r="H1883" s="72" t="s">
        <v>2166</v>
      </c>
      <c r="I1883" s="46">
        <v>1464044.78</v>
      </c>
      <c r="J1883" s="75">
        <v>1505745.9680186317</v>
      </c>
      <c r="K1883" s="76">
        <v>14</v>
      </c>
      <c r="L1883" s="76" t="s">
        <v>2716</v>
      </c>
    </row>
    <row r="1884" spans="1:12" ht="75" customHeight="1" x14ac:dyDescent="0.3">
      <c r="A1884" s="70">
        <f t="shared" si="29"/>
        <v>1877</v>
      </c>
      <c r="B1884" s="87" t="s">
        <v>449</v>
      </c>
      <c r="C1884" s="83" t="s">
        <v>2624</v>
      </c>
      <c r="D1884" s="72" t="s">
        <v>2142</v>
      </c>
      <c r="E1884" s="19" t="s">
        <v>2143</v>
      </c>
      <c r="F1884" s="19" t="s">
        <v>2271</v>
      </c>
      <c r="G1884" s="85" t="s">
        <v>2272</v>
      </c>
      <c r="H1884" s="72" t="s">
        <v>2166</v>
      </c>
      <c r="I1884" s="46">
        <v>1481431.3399999999</v>
      </c>
      <c r="J1884" s="75">
        <v>1524118.41494809</v>
      </c>
      <c r="K1884" s="76">
        <v>15</v>
      </c>
      <c r="L1884" s="76" t="s">
        <v>2716</v>
      </c>
    </row>
    <row r="1885" spans="1:12" ht="75" customHeight="1" x14ac:dyDescent="0.3">
      <c r="A1885" s="70">
        <f t="shared" si="29"/>
        <v>1878</v>
      </c>
      <c r="B1885" s="87" t="s">
        <v>449</v>
      </c>
      <c r="C1885" s="83" t="s">
        <v>2624</v>
      </c>
      <c r="D1885" s="72" t="s">
        <v>2142</v>
      </c>
      <c r="E1885" s="19" t="s">
        <v>2143</v>
      </c>
      <c r="F1885" s="19" t="s">
        <v>2264</v>
      </c>
      <c r="G1885" s="85" t="s">
        <v>2265</v>
      </c>
      <c r="H1885" s="72" t="s">
        <v>2166</v>
      </c>
      <c r="I1885" s="46">
        <v>1509206.3599999999</v>
      </c>
      <c r="J1885" s="75">
        <v>1552693.7652289555</v>
      </c>
      <c r="K1885" s="76">
        <v>16</v>
      </c>
      <c r="L1885" s="76" t="s">
        <v>2716</v>
      </c>
    </row>
    <row r="1886" spans="1:12" ht="75" customHeight="1" x14ac:dyDescent="0.3">
      <c r="A1886" s="70">
        <f t="shared" si="29"/>
        <v>1879</v>
      </c>
      <c r="B1886" s="87" t="s">
        <v>449</v>
      </c>
      <c r="C1886" s="83" t="s">
        <v>2624</v>
      </c>
      <c r="D1886" s="72" t="s">
        <v>2142</v>
      </c>
      <c r="E1886" s="19" t="s">
        <v>2143</v>
      </c>
      <c r="F1886" s="19" t="s">
        <v>2266</v>
      </c>
      <c r="G1886" s="85" t="s">
        <v>2267</v>
      </c>
      <c r="H1886" s="72" t="s">
        <v>2166</v>
      </c>
      <c r="I1886" s="46">
        <v>1519208.8</v>
      </c>
      <c r="J1886" s="75">
        <v>1562049.9680378076</v>
      </c>
      <c r="K1886" s="76">
        <v>17</v>
      </c>
      <c r="L1886" s="76" t="s">
        <v>2716</v>
      </c>
    </row>
    <row r="1887" spans="1:12" ht="75" customHeight="1" x14ac:dyDescent="0.3">
      <c r="A1887" s="70">
        <f t="shared" si="29"/>
        <v>1880</v>
      </c>
      <c r="B1887" s="87" t="s">
        <v>449</v>
      </c>
      <c r="C1887" s="83" t="s">
        <v>2624</v>
      </c>
      <c r="D1887" s="72" t="s">
        <v>2142</v>
      </c>
      <c r="E1887" s="19" t="s">
        <v>2143</v>
      </c>
      <c r="F1887" s="19" t="s">
        <v>2269</v>
      </c>
      <c r="G1887" s="85" t="s">
        <v>2270</v>
      </c>
      <c r="H1887" s="72" t="s">
        <v>2166</v>
      </c>
      <c r="I1887" s="46">
        <v>1560687.67</v>
      </c>
      <c r="J1887" s="75">
        <v>1605141.5902995076</v>
      </c>
      <c r="K1887" s="76">
        <v>18</v>
      </c>
      <c r="L1887" s="76" t="s">
        <v>2716</v>
      </c>
    </row>
    <row r="1888" spans="1:12" ht="75" customHeight="1" x14ac:dyDescent="0.3">
      <c r="A1888" s="70">
        <f t="shared" si="29"/>
        <v>1881</v>
      </c>
      <c r="B1888" s="87" t="s">
        <v>449</v>
      </c>
      <c r="C1888" s="83" t="s">
        <v>2624</v>
      </c>
      <c r="D1888" s="72" t="s">
        <v>2142</v>
      </c>
      <c r="E1888" s="19" t="s">
        <v>2143</v>
      </c>
      <c r="F1888" s="19" t="s">
        <v>2271</v>
      </c>
      <c r="G1888" s="85" t="s">
        <v>2272</v>
      </c>
      <c r="H1888" s="72" t="s">
        <v>2166</v>
      </c>
      <c r="I1888" s="46">
        <v>1589664.74</v>
      </c>
      <c r="J1888" s="75">
        <v>1635470.5334016138</v>
      </c>
      <c r="K1888" s="76">
        <v>19</v>
      </c>
      <c r="L1888" s="76" t="s">
        <v>2716</v>
      </c>
    </row>
    <row r="1889" spans="1:12" ht="75" customHeight="1" x14ac:dyDescent="0.3">
      <c r="A1889" s="70">
        <f t="shared" si="29"/>
        <v>1882</v>
      </c>
      <c r="B1889" s="87" t="s">
        <v>449</v>
      </c>
      <c r="C1889" s="72" t="s">
        <v>2623</v>
      </c>
      <c r="D1889" s="72" t="s">
        <v>2217</v>
      </c>
      <c r="E1889" s="19" t="s">
        <v>2258</v>
      </c>
      <c r="F1889" s="19" t="s">
        <v>2259</v>
      </c>
      <c r="G1889" s="85" t="s">
        <v>2393</v>
      </c>
      <c r="H1889" s="72" t="s">
        <v>2220</v>
      </c>
      <c r="I1889" s="81">
        <v>2189599.9999999995</v>
      </c>
      <c r="J1889" s="75">
        <v>2317955.421082784</v>
      </c>
      <c r="K1889" s="76">
        <v>20</v>
      </c>
      <c r="L1889" s="76" t="s">
        <v>2716</v>
      </c>
    </row>
    <row r="1890" spans="1:12" ht="75" customHeight="1" x14ac:dyDescent="0.3">
      <c r="A1890" s="70">
        <f t="shared" si="29"/>
        <v>1883</v>
      </c>
      <c r="B1890" s="87" t="s">
        <v>449</v>
      </c>
      <c r="C1890" s="72" t="s">
        <v>2623</v>
      </c>
      <c r="D1890" s="72" t="s">
        <v>2217</v>
      </c>
      <c r="E1890" s="19" t="s">
        <v>2218</v>
      </c>
      <c r="F1890" s="19" t="s">
        <v>2275</v>
      </c>
      <c r="G1890" s="19" t="s">
        <v>2274</v>
      </c>
      <c r="H1890" s="72" t="s">
        <v>2220</v>
      </c>
      <c r="I1890" s="81">
        <v>2369920</v>
      </c>
      <c r="J1890" s="75">
        <v>2604596.9288081289</v>
      </c>
      <c r="K1890" s="76">
        <v>21</v>
      </c>
      <c r="L1890" s="76" t="s">
        <v>2716</v>
      </c>
    </row>
    <row r="1891" spans="1:12" ht="75" customHeight="1" x14ac:dyDescent="0.3">
      <c r="A1891" s="70">
        <f t="shared" si="29"/>
        <v>1884</v>
      </c>
      <c r="B1891" s="87" t="s">
        <v>449</v>
      </c>
      <c r="C1891" s="72" t="s">
        <v>2623</v>
      </c>
      <c r="D1891" s="72" t="s">
        <v>2217</v>
      </c>
      <c r="E1891" s="19" t="s">
        <v>2218</v>
      </c>
      <c r="F1891" s="19" t="s">
        <v>2278</v>
      </c>
      <c r="G1891" s="19" t="s">
        <v>2279</v>
      </c>
      <c r="H1891" s="72" t="s">
        <v>2220</v>
      </c>
      <c r="I1891" s="81">
        <v>2434320</v>
      </c>
      <c r="J1891" s="75">
        <v>2675374.0192648708</v>
      </c>
      <c r="K1891" s="76">
        <v>22</v>
      </c>
      <c r="L1891" s="76" t="s">
        <v>2716</v>
      </c>
    </row>
    <row r="1892" spans="1:12" ht="75" customHeight="1" x14ac:dyDescent="0.3">
      <c r="A1892" s="70">
        <f t="shared" si="29"/>
        <v>1885</v>
      </c>
      <c r="B1892" s="87" t="s">
        <v>2625</v>
      </c>
      <c r="C1892" s="83" t="s">
        <v>2626</v>
      </c>
      <c r="D1892" s="72" t="s">
        <v>2142</v>
      </c>
      <c r="E1892" s="19" t="s">
        <v>2143</v>
      </c>
      <c r="F1892" s="19" t="s">
        <v>2627</v>
      </c>
      <c r="G1892" s="85" t="s">
        <v>2628</v>
      </c>
      <c r="H1892" s="72" t="s">
        <v>2166</v>
      </c>
      <c r="I1892" s="46">
        <v>1446462.56</v>
      </c>
      <c r="J1892" s="75">
        <v>1489647.6801401596</v>
      </c>
      <c r="K1892" s="76">
        <v>1</v>
      </c>
      <c r="L1892" s="76" t="s">
        <v>2716</v>
      </c>
    </row>
    <row r="1893" spans="1:12" ht="75" customHeight="1" x14ac:dyDescent="0.3">
      <c r="A1893" s="70">
        <f t="shared" si="29"/>
        <v>1886</v>
      </c>
      <c r="B1893" s="87" t="s">
        <v>2625</v>
      </c>
      <c r="C1893" s="83" t="s">
        <v>2626</v>
      </c>
      <c r="D1893" s="72" t="s">
        <v>2142</v>
      </c>
      <c r="E1893" s="19" t="s">
        <v>2143</v>
      </c>
      <c r="F1893" s="19" t="s">
        <v>2629</v>
      </c>
      <c r="G1893" s="85" t="s">
        <v>2630</v>
      </c>
      <c r="H1893" s="72" t="s">
        <v>2166</v>
      </c>
      <c r="I1893" s="46">
        <v>1469450.38</v>
      </c>
      <c r="J1893" s="75">
        <v>1510193.1092126933</v>
      </c>
      <c r="K1893" s="76">
        <v>2</v>
      </c>
      <c r="L1893" s="76" t="s">
        <v>2716</v>
      </c>
    </row>
    <row r="1894" spans="1:12" ht="75" customHeight="1" x14ac:dyDescent="0.3">
      <c r="A1894" s="70">
        <f t="shared" si="29"/>
        <v>1887</v>
      </c>
      <c r="B1894" s="87" t="s">
        <v>2625</v>
      </c>
      <c r="C1894" s="72" t="s">
        <v>2631</v>
      </c>
      <c r="D1894" s="82" t="s">
        <v>1484</v>
      </c>
      <c r="E1894" s="19" t="s">
        <v>2371</v>
      </c>
      <c r="F1894" s="19" t="s">
        <v>2372</v>
      </c>
      <c r="G1894" s="85" t="s">
        <v>78</v>
      </c>
      <c r="H1894" s="72" t="s">
        <v>2163</v>
      </c>
      <c r="I1894" s="105">
        <v>2493748.5499999998</v>
      </c>
      <c r="J1894" s="75">
        <v>2852660.597425784</v>
      </c>
      <c r="K1894" s="76">
        <v>3</v>
      </c>
      <c r="L1894" s="76" t="s">
        <v>2716</v>
      </c>
    </row>
    <row r="1895" spans="1:12" ht="75" customHeight="1" x14ac:dyDescent="0.3">
      <c r="A1895" s="70">
        <f t="shared" si="29"/>
        <v>1888</v>
      </c>
      <c r="B1895" s="76" t="s">
        <v>450</v>
      </c>
      <c r="C1895" s="19" t="s">
        <v>1003</v>
      </c>
      <c r="D1895" s="82" t="s">
        <v>202</v>
      </c>
      <c r="E1895" s="14" t="s">
        <v>203</v>
      </c>
      <c r="F1895" s="93" t="s">
        <v>204</v>
      </c>
      <c r="G1895" s="14" t="s">
        <v>205</v>
      </c>
      <c r="H1895" s="94"/>
      <c r="I1895" s="75">
        <v>234180.47</v>
      </c>
      <c r="J1895" s="75">
        <v>244201.74464853693</v>
      </c>
      <c r="K1895" s="76">
        <v>1</v>
      </c>
      <c r="L1895" s="76" t="s">
        <v>2717</v>
      </c>
    </row>
    <row r="1896" spans="1:12" ht="75" customHeight="1" x14ac:dyDescent="0.3">
      <c r="A1896" s="70">
        <f t="shared" si="29"/>
        <v>1889</v>
      </c>
      <c r="B1896" s="76" t="s">
        <v>450</v>
      </c>
      <c r="C1896" s="19" t="s">
        <v>1003</v>
      </c>
      <c r="D1896" s="82" t="s">
        <v>202</v>
      </c>
      <c r="E1896" s="14" t="s">
        <v>203</v>
      </c>
      <c r="F1896" s="19" t="s">
        <v>206</v>
      </c>
      <c r="G1896" s="88" t="s">
        <v>207</v>
      </c>
      <c r="H1896" s="94"/>
      <c r="I1896" s="75">
        <v>255607.43</v>
      </c>
      <c r="J1896" s="75">
        <v>266845.30426112248</v>
      </c>
      <c r="K1896" s="76">
        <v>2</v>
      </c>
      <c r="L1896" s="76" t="s">
        <v>2717</v>
      </c>
    </row>
    <row r="1897" spans="1:12" ht="75" customHeight="1" x14ac:dyDescent="0.3">
      <c r="A1897" s="70">
        <f t="shared" si="29"/>
        <v>1890</v>
      </c>
      <c r="B1897" s="76" t="s">
        <v>450</v>
      </c>
      <c r="C1897" s="19" t="s">
        <v>1003</v>
      </c>
      <c r="D1897" s="82" t="s">
        <v>202</v>
      </c>
      <c r="E1897" s="14" t="s">
        <v>203</v>
      </c>
      <c r="F1897" s="19" t="s">
        <v>208</v>
      </c>
      <c r="G1897" s="88" t="s">
        <v>209</v>
      </c>
      <c r="H1897" s="94"/>
      <c r="I1897" s="75">
        <v>267159.15999999997</v>
      </c>
      <c r="J1897" s="75">
        <v>279061.520304723</v>
      </c>
      <c r="K1897" s="76">
        <v>3</v>
      </c>
      <c r="L1897" s="76" t="s">
        <v>2717</v>
      </c>
    </row>
    <row r="1898" spans="1:12" ht="75" customHeight="1" x14ac:dyDescent="0.3">
      <c r="A1898" s="70">
        <f t="shared" si="29"/>
        <v>1891</v>
      </c>
      <c r="B1898" s="76" t="s">
        <v>450</v>
      </c>
      <c r="C1898" s="19" t="s">
        <v>1003</v>
      </c>
      <c r="D1898" s="82" t="s">
        <v>202</v>
      </c>
      <c r="E1898" s="14" t="s">
        <v>203</v>
      </c>
      <c r="F1898" s="19" t="s">
        <v>210</v>
      </c>
      <c r="G1898" s="88" t="s">
        <v>211</v>
      </c>
      <c r="H1898" s="94"/>
      <c r="I1898" s="75">
        <v>288579.82</v>
      </c>
      <c r="J1898" s="75">
        <v>301436.50436115806</v>
      </c>
      <c r="K1898" s="76">
        <v>4</v>
      </c>
      <c r="L1898" s="76" t="s">
        <v>2717</v>
      </c>
    </row>
    <row r="1899" spans="1:12" ht="75" customHeight="1" x14ac:dyDescent="0.3">
      <c r="A1899" s="70">
        <f t="shared" si="29"/>
        <v>1892</v>
      </c>
      <c r="B1899" s="76" t="s">
        <v>450</v>
      </c>
      <c r="C1899" s="19" t="s">
        <v>1003</v>
      </c>
      <c r="D1899" s="82" t="s">
        <v>73</v>
      </c>
      <c r="E1899" s="14" t="s">
        <v>74</v>
      </c>
      <c r="F1899" s="19" t="s">
        <v>1005</v>
      </c>
      <c r="G1899" s="88" t="s">
        <v>1006</v>
      </c>
      <c r="H1899" s="99"/>
      <c r="I1899" s="99">
        <v>301691.19750000001</v>
      </c>
      <c r="J1899" s="75">
        <v>319376.48279963562</v>
      </c>
      <c r="K1899" s="76">
        <v>5</v>
      </c>
      <c r="L1899" s="76" t="s">
        <v>2717</v>
      </c>
    </row>
    <row r="1900" spans="1:12" ht="75" customHeight="1" x14ac:dyDescent="0.3">
      <c r="A1900" s="70">
        <f t="shared" si="29"/>
        <v>1893</v>
      </c>
      <c r="B1900" s="76" t="s">
        <v>450</v>
      </c>
      <c r="C1900" s="19" t="s">
        <v>1003</v>
      </c>
      <c r="D1900" s="82" t="s">
        <v>73</v>
      </c>
      <c r="E1900" s="14" t="s">
        <v>74</v>
      </c>
      <c r="F1900" s="19" t="s">
        <v>1013</v>
      </c>
      <c r="G1900" s="88" t="s">
        <v>1014</v>
      </c>
      <c r="H1900" s="99"/>
      <c r="I1900" s="99">
        <v>364491.95999999996</v>
      </c>
      <c r="J1900" s="75">
        <v>385858.65666016139</v>
      </c>
      <c r="K1900" s="76">
        <v>6</v>
      </c>
      <c r="L1900" s="76" t="s">
        <v>2717</v>
      </c>
    </row>
    <row r="1901" spans="1:12" ht="75" customHeight="1" x14ac:dyDescent="0.3">
      <c r="A1901" s="70">
        <f t="shared" si="29"/>
        <v>1894</v>
      </c>
      <c r="B1901" s="76" t="s">
        <v>450</v>
      </c>
      <c r="C1901" s="19" t="s">
        <v>1003</v>
      </c>
      <c r="D1901" s="58" t="s">
        <v>273</v>
      </c>
      <c r="E1901" s="14" t="s">
        <v>274</v>
      </c>
      <c r="F1901" s="19" t="s">
        <v>1009</v>
      </c>
      <c r="G1901" s="14" t="s">
        <v>1010</v>
      </c>
      <c r="H1901" s="99"/>
      <c r="I1901" s="99">
        <v>369900</v>
      </c>
      <c r="J1901" s="75">
        <v>417191.85850589466</v>
      </c>
      <c r="K1901" s="76">
        <v>7</v>
      </c>
      <c r="L1901" s="76" t="s">
        <v>2717</v>
      </c>
    </row>
    <row r="1902" spans="1:12" ht="75" customHeight="1" x14ac:dyDescent="0.3">
      <c r="A1902" s="70">
        <f t="shared" si="29"/>
        <v>1895</v>
      </c>
      <c r="B1902" s="76" t="s">
        <v>450</v>
      </c>
      <c r="C1902" s="19" t="s">
        <v>1003</v>
      </c>
      <c r="D1902" s="82" t="s">
        <v>183</v>
      </c>
      <c r="E1902" s="14" t="s">
        <v>184</v>
      </c>
      <c r="F1902" s="107" t="s">
        <v>1007</v>
      </c>
      <c r="G1902" s="14" t="s">
        <v>1008</v>
      </c>
      <c r="H1902" s="108"/>
      <c r="I1902" s="99">
        <v>374656.87800000003</v>
      </c>
      <c r="J1902" s="75">
        <v>429234.18984340987</v>
      </c>
      <c r="K1902" s="76">
        <v>8</v>
      </c>
      <c r="L1902" s="76" t="s">
        <v>2717</v>
      </c>
    </row>
    <row r="1903" spans="1:12" ht="75" customHeight="1" x14ac:dyDescent="0.3">
      <c r="A1903" s="70">
        <f t="shared" si="29"/>
        <v>1896</v>
      </c>
      <c r="B1903" s="76" t="s">
        <v>450</v>
      </c>
      <c r="C1903" s="19" t="s">
        <v>1003</v>
      </c>
      <c r="D1903" s="72" t="s">
        <v>2146</v>
      </c>
      <c r="E1903" s="19" t="s">
        <v>231</v>
      </c>
      <c r="F1903" s="19" t="s">
        <v>1011</v>
      </c>
      <c r="G1903" s="85" t="s">
        <v>1012</v>
      </c>
      <c r="H1903" s="109"/>
      <c r="I1903" s="105">
        <v>374676.8</v>
      </c>
      <c r="J1903" s="75">
        <v>374676.8</v>
      </c>
      <c r="K1903" s="76">
        <v>9</v>
      </c>
      <c r="L1903" s="76" t="s">
        <v>2717</v>
      </c>
    </row>
    <row r="1904" spans="1:12" ht="75" customHeight="1" x14ac:dyDescent="0.3">
      <c r="A1904" s="70">
        <f t="shared" si="29"/>
        <v>1897</v>
      </c>
      <c r="B1904" s="76" t="s">
        <v>450</v>
      </c>
      <c r="C1904" s="19" t="s">
        <v>1003</v>
      </c>
      <c r="D1904" s="72" t="s">
        <v>2146</v>
      </c>
      <c r="E1904" s="19" t="s">
        <v>231</v>
      </c>
      <c r="F1904" s="19" t="s">
        <v>1017</v>
      </c>
      <c r="G1904" s="85" t="s">
        <v>1018</v>
      </c>
      <c r="H1904" s="109"/>
      <c r="I1904" s="105">
        <v>394503.4</v>
      </c>
      <c r="J1904" s="75">
        <v>394503.39999999997</v>
      </c>
      <c r="K1904" s="76">
        <v>10</v>
      </c>
      <c r="L1904" s="76" t="s">
        <v>2717</v>
      </c>
    </row>
    <row r="1905" spans="1:12" ht="75" customHeight="1" x14ac:dyDescent="0.3">
      <c r="A1905" s="70">
        <f t="shared" si="29"/>
        <v>1898</v>
      </c>
      <c r="B1905" s="76" t="s">
        <v>450</v>
      </c>
      <c r="C1905" s="19" t="s">
        <v>1003</v>
      </c>
      <c r="D1905" s="82" t="s">
        <v>183</v>
      </c>
      <c r="E1905" s="14" t="s">
        <v>184</v>
      </c>
      <c r="F1905" s="107" t="s">
        <v>1015</v>
      </c>
      <c r="G1905" s="14" t="s">
        <v>1016</v>
      </c>
      <c r="H1905" s="108"/>
      <c r="I1905" s="99">
        <v>397095.96</v>
      </c>
      <c r="J1905" s="75">
        <v>454942.0354714297</v>
      </c>
      <c r="K1905" s="76">
        <v>11</v>
      </c>
      <c r="L1905" s="76" t="s">
        <v>2717</v>
      </c>
    </row>
    <row r="1906" spans="1:12" ht="75" customHeight="1" x14ac:dyDescent="0.3">
      <c r="A1906" s="70">
        <f t="shared" si="29"/>
        <v>1899</v>
      </c>
      <c r="B1906" s="76" t="s">
        <v>450</v>
      </c>
      <c r="C1906" s="19" t="s">
        <v>1003</v>
      </c>
      <c r="D1906" s="82" t="s">
        <v>73</v>
      </c>
      <c r="E1906" s="14" t="s">
        <v>74</v>
      </c>
      <c r="F1906" s="19" t="s">
        <v>1025</v>
      </c>
      <c r="G1906" s="88" t="s">
        <v>1014</v>
      </c>
      <c r="H1906" s="99"/>
      <c r="I1906" s="99">
        <v>401241.96</v>
      </c>
      <c r="J1906" s="75">
        <v>424762.95960352663</v>
      </c>
      <c r="K1906" s="76">
        <v>12</v>
      </c>
      <c r="L1906" s="76" t="s">
        <v>2717</v>
      </c>
    </row>
    <row r="1907" spans="1:12" ht="75" customHeight="1" x14ac:dyDescent="0.3">
      <c r="A1907" s="70">
        <f t="shared" si="29"/>
        <v>1900</v>
      </c>
      <c r="B1907" s="76" t="s">
        <v>450</v>
      </c>
      <c r="C1907" s="19" t="s">
        <v>1003</v>
      </c>
      <c r="D1907" s="72" t="s">
        <v>2146</v>
      </c>
      <c r="E1907" s="19" t="s">
        <v>231</v>
      </c>
      <c r="F1907" s="19" t="s">
        <v>1019</v>
      </c>
      <c r="G1907" s="85" t="s">
        <v>1020</v>
      </c>
      <c r="H1907" s="109"/>
      <c r="I1907" s="105">
        <v>406235.76</v>
      </c>
      <c r="J1907" s="75">
        <v>406235.76</v>
      </c>
      <c r="K1907" s="76">
        <v>13</v>
      </c>
      <c r="L1907" s="76" t="s">
        <v>2717</v>
      </c>
    </row>
    <row r="1908" spans="1:12" ht="75" customHeight="1" x14ac:dyDescent="0.3">
      <c r="A1908" s="70">
        <f t="shared" si="29"/>
        <v>1901</v>
      </c>
      <c r="B1908" s="76" t="s">
        <v>450</v>
      </c>
      <c r="C1908" s="19" t="s">
        <v>1003</v>
      </c>
      <c r="D1908" s="82" t="s">
        <v>73</v>
      </c>
      <c r="E1908" s="14" t="s">
        <v>74</v>
      </c>
      <c r="F1908" s="19" t="s">
        <v>1026</v>
      </c>
      <c r="G1908" s="88" t="s">
        <v>1027</v>
      </c>
      <c r="H1908" s="99"/>
      <c r="I1908" s="99">
        <v>406491.96</v>
      </c>
      <c r="J1908" s="75">
        <v>430320.71716686455</v>
      </c>
      <c r="K1908" s="76">
        <v>14</v>
      </c>
      <c r="L1908" s="76" t="s">
        <v>2717</v>
      </c>
    </row>
    <row r="1909" spans="1:12" ht="75" customHeight="1" x14ac:dyDescent="0.3">
      <c r="A1909" s="70">
        <f t="shared" si="29"/>
        <v>1902</v>
      </c>
      <c r="B1909" s="76" t="s">
        <v>450</v>
      </c>
      <c r="C1909" s="19" t="s">
        <v>1003</v>
      </c>
      <c r="D1909" s="82" t="s">
        <v>73</v>
      </c>
      <c r="E1909" s="14" t="s">
        <v>74</v>
      </c>
      <c r="F1909" s="19" t="s">
        <v>1026</v>
      </c>
      <c r="G1909" s="88" t="s">
        <v>1028</v>
      </c>
      <c r="H1909" s="99"/>
      <c r="I1909" s="99">
        <v>406491.96</v>
      </c>
      <c r="J1909" s="75">
        <v>430320.71716686455</v>
      </c>
      <c r="K1909" s="76">
        <v>15</v>
      </c>
      <c r="L1909" s="76" t="s">
        <v>2717</v>
      </c>
    </row>
    <row r="1910" spans="1:12" ht="75" customHeight="1" x14ac:dyDescent="0.3">
      <c r="A1910" s="70">
        <f t="shared" si="29"/>
        <v>1903</v>
      </c>
      <c r="B1910" s="76" t="s">
        <v>450</v>
      </c>
      <c r="C1910" s="19" t="s">
        <v>1003</v>
      </c>
      <c r="D1910" s="58" t="s">
        <v>273</v>
      </c>
      <c r="E1910" s="14" t="s">
        <v>274</v>
      </c>
      <c r="F1910" s="19" t="s">
        <v>1023</v>
      </c>
      <c r="G1910" s="14" t="s">
        <v>1024</v>
      </c>
      <c r="H1910" s="99"/>
      <c r="I1910" s="99">
        <v>413200</v>
      </c>
      <c r="J1910" s="75">
        <v>459005.37435137085</v>
      </c>
      <c r="K1910" s="76">
        <v>16</v>
      </c>
      <c r="L1910" s="76" t="s">
        <v>2717</v>
      </c>
    </row>
    <row r="1911" spans="1:12" ht="75" customHeight="1" x14ac:dyDescent="0.3">
      <c r="A1911" s="70">
        <f t="shared" si="29"/>
        <v>1904</v>
      </c>
      <c r="B1911" s="76" t="s">
        <v>450</v>
      </c>
      <c r="C1911" s="19" t="s">
        <v>1003</v>
      </c>
      <c r="D1911" s="82" t="s">
        <v>183</v>
      </c>
      <c r="E1911" s="14" t="s">
        <v>184</v>
      </c>
      <c r="F1911" s="107" t="s">
        <v>1021</v>
      </c>
      <c r="G1911" s="88" t="s">
        <v>1022</v>
      </c>
      <c r="H1911" s="108"/>
      <c r="I1911" s="99">
        <v>419536.87800000003</v>
      </c>
      <c r="J1911" s="75">
        <v>480651.98455468769</v>
      </c>
      <c r="K1911" s="76">
        <v>17</v>
      </c>
      <c r="L1911" s="76" t="s">
        <v>2717</v>
      </c>
    </row>
    <row r="1912" spans="1:12" ht="75" customHeight="1" x14ac:dyDescent="0.3">
      <c r="A1912" s="70">
        <f t="shared" si="29"/>
        <v>1905</v>
      </c>
      <c r="B1912" s="76" t="s">
        <v>450</v>
      </c>
      <c r="C1912" s="19" t="s">
        <v>1003</v>
      </c>
      <c r="D1912" s="58" t="s">
        <v>273</v>
      </c>
      <c r="E1912" s="14" t="s">
        <v>274</v>
      </c>
      <c r="F1912" s="19" t="s">
        <v>1029</v>
      </c>
      <c r="G1912" s="14" t="s">
        <v>1030</v>
      </c>
      <c r="H1912" s="98"/>
      <c r="I1912" s="75">
        <v>425500</v>
      </c>
      <c r="J1912" s="75">
        <v>479263.82823565888</v>
      </c>
      <c r="K1912" s="76">
        <v>18</v>
      </c>
      <c r="L1912" s="76" t="s">
        <v>2717</v>
      </c>
    </row>
    <row r="1913" spans="1:12" ht="75" customHeight="1" x14ac:dyDescent="0.3">
      <c r="A1913" s="70">
        <f t="shared" si="29"/>
        <v>1906</v>
      </c>
      <c r="B1913" s="76" t="s">
        <v>450</v>
      </c>
      <c r="C1913" s="19" t="s">
        <v>1003</v>
      </c>
      <c r="D1913" s="82" t="s">
        <v>73</v>
      </c>
      <c r="E1913" s="14" t="s">
        <v>74</v>
      </c>
      <c r="F1913" s="19" t="s">
        <v>1036</v>
      </c>
      <c r="G1913" s="88" t="s">
        <v>1028</v>
      </c>
      <c r="H1913" s="99"/>
      <c r="I1913" s="99">
        <v>443241.96</v>
      </c>
      <c r="J1913" s="75">
        <v>469225.02011022961</v>
      </c>
      <c r="K1913" s="76">
        <v>19</v>
      </c>
      <c r="L1913" s="76" t="s">
        <v>2717</v>
      </c>
    </row>
    <row r="1914" spans="1:12" ht="75" customHeight="1" x14ac:dyDescent="0.3">
      <c r="A1914" s="70">
        <f t="shared" si="29"/>
        <v>1907</v>
      </c>
      <c r="B1914" s="76" t="s">
        <v>450</v>
      </c>
      <c r="C1914" s="19" t="s">
        <v>1003</v>
      </c>
      <c r="D1914" s="58" t="s">
        <v>273</v>
      </c>
      <c r="E1914" s="14" t="s">
        <v>274</v>
      </c>
      <c r="F1914" s="19" t="s">
        <v>1034</v>
      </c>
      <c r="G1914" s="14" t="s">
        <v>1035</v>
      </c>
      <c r="H1914" s="99"/>
      <c r="I1914" s="99">
        <v>450800</v>
      </c>
      <c r="J1914" s="75">
        <v>500773.53039108898</v>
      </c>
      <c r="K1914" s="76">
        <v>20</v>
      </c>
      <c r="L1914" s="76" t="s">
        <v>2717</v>
      </c>
    </row>
    <row r="1915" spans="1:12" ht="75" customHeight="1" x14ac:dyDescent="0.3">
      <c r="A1915" s="70">
        <f t="shared" si="29"/>
        <v>1908</v>
      </c>
      <c r="B1915" s="76" t="s">
        <v>450</v>
      </c>
      <c r="C1915" s="19" t="s">
        <v>1031</v>
      </c>
      <c r="D1915" s="82" t="s">
        <v>110</v>
      </c>
      <c r="E1915" s="14" t="s">
        <v>113</v>
      </c>
      <c r="F1915" s="19" t="s">
        <v>1032</v>
      </c>
      <c r="G1915" s="14" t="s">
        <v>1033</v>
      </c>
      <c r="H1915" s="76"/>
      <c r="I1915" s="99">
        <v>454900</v>
      </c>
      <c r="J1915" s="75">
        <v>520503.88560647611</v>
      </c>
      <c r="K1915" s="76">
        <v>21</v>
      </c>
      <c r="L1915" s="76" t="s">
        <v>2717</v>
      </c>
    </row>
    <row r="1916" spans="1:12" ht="75" customHeight="1" x14ac:dyDescent="0.3">
      <c r="A1916" s="70">
        <f t="shared" si="29"/>
        <v>1909</v>
      </c>
      <c r="B1916" s="76" t="s">
        <v>450</v>
      </c>
      <c r="C1916" s="19" t="s">
        <v>1003</v>
      </c>
      <c r="D1916" s="58" t="s">
        <v>273</v>
      </c>
      <c r="E1916" s="14" t="s">
        <v>274</v>
      </c>
      <c r="F1916" s="19" t="s">
        <v>1037</v>
      </c>
      <c r="G1916" s="14" t="s">
        <v>1038</v>
      </c>
      <c r="H1916" s="99"/>
      <c r="I1916" s="99">
        <v>459900</v>
      </c>
      <c r="J1916" s="75">
        <v>518010.42210476974</v>
      </c>
      <c r="K1916" s="76">
        <v>22</v>
      </c>
      <c r="L1916" s="76" t="s">
        <v>2717</v>
      </c>
    </row>
    <row r="1917" spans="1:12" ht="75" customHeight="1" x14ac:dyDescent="0.3">
      <c r="A1917" s="70">
        <f t="shared" si="29"/>
        <v>1910</v>
      </c>
      <c r="B1917" s="76" t="s">
        <v>450</v>
      </c>
      <c r="C1917" s="19" t="s">
        <v>1003</v>
      </c>
      <c r="D1917" s="82" t="s">
        <v>73</v>
      </c>
      <c r="E1917" s="14" t="s">
        <v>74</v>
      </c>
      <c r="F1917" s="19" t="s">
        <v>1041</v>
      </c>
      <c r="G1917" s="88" t="s">
        <v>1042</v>
      </c>
      <c r="H1917" s="99"/>
      <c r="I1917" s="99">
        <v>464241.96</v>
      </c>
      <c r="J1917" s="75">
        <v>491456.0503635811</v>
      </c>
      <c r="K1917" s="76">
        <v>23</v>
      </c>
      <c r="L1917" s="76" t="s">
        <v>2717</v>
      </c>
    </row>
    <row r="1918" spans="1:12" ht="75" customHeight="1" x14ac:dyDescent="0.3">
      <c r="A1918" s="70">
        <f t="shared" si="29"/>
        <v>1911</v>
      </c>
      <c r="B1918" s="76" t="s">
        <v>450</v>
      </c>
      <c r="C1918" s="19" t="s">
        <v>1003</v>
      </c>
      <c r="D1918" s="72" t="s">
        <v>2146</v>
      </c>
      <c r="E1918" s="19" t="s">
        <v>231</v>
      </c>
      <c r="F1918" s="19" t="s">
        <v>1039</v>
      </c>
      <c r="G1918" s="85" t="s">
        <v>1040</v>
      </c>
      <c r="H1918" s="109"/>
      <c r="I1918" s="105">
        <v>469676.84</v>
      </c>
      <c r="J1918" s="75">
        <v>469676.84</v>
      </c>
      <c r="K1918" s="76">
        <v>24</v>
      </c>
      <c r="L1918" s="76" t="s">
        <v>2716</v>
      </c>
    </row>
    <row r="1919" spans="1:12" ht="75" customHeight="1" x14ac:dyDescent="0.3">
      <c r="A1919" s="70">
        <f t="shared" si="29"/>
        <v>1912</v>
      </c>
      <c r="B1919" s="76" t="s">
        <v>450</v>
      </c>
      <c r="C1919" s="19" t="s">
        <v>1003</v>
      </c>
      <c r="D1919" s="58" t="s">
        <v>273</v>
      </c>
      <c r="E1919" s="14" t="s">
        <v>274</v>
      </c>
      <c r="F1919" s="19" t="s">
        <v>1045</v>
      </c>
      <c r="G1919" s="14" t="s">
        <v>1046</v>
      </c>
      <c r="H1919" s="99"/>
      <c r="I1919" s="99">
        <v>481900</v>
      </c>
      <c r="J1919" s="75">
        <v>542790.22050943377</v>
      </c>
      <c r="K1919" s="76">
        <v>25</v>
      </c>
      <c r="L1919" s="76" t="s">
        <v>2716</v>
      </c>
    </row>
    <row r="1920" spans="1:12" ht="75" customHeight="1" x14ac:dyDescent="0.3">
      <c r="A1920" s="70">
        <f t="shared" si="29"/>
        <v>1913</v>
      </c>
      <c r="B1920" s="76" t="s">
        <v>450</v>
      </c>
      <c r="C1920" s="19" t="s">
        <v>1031</v>
      </c>
      <c r="D1920" s="82" t="s">
        <v>110</v>
      </c>
      <c r="E1920" s="14" t="s">
        <v>113</v>
      </c>
      <c r="F1920" s="19" t="s">
        <v>1043</v>
      </c>
      <c r="G1920" s="14" t="s">
        <v>1044</v>
      </c>
      <c r="H1920" s="76"/>
      <c r="I1920" s="99">
        <v>489900</v>
      </c>
      <c r="J1920" s="75">
        <v>560551.44769974204</v>
      </c>
      <c r="K1920" s="76">
        <v>26</v>
      </c>
      <c r="L1920" s="76" t="s">
        <v>2716</v>
      </c>
    </row>
    <row r="1921" spans="1:12" ht="75" customHeight="1" x14ac:dyDescent="0.3">
      <c r="A1921" s="70">
        <f t="shared" si="29"/>
        <v>1914</v>
      </c>
      <c r="B1921" s="76" t="s">
        <v>450</v>
      </c>
      <c r="C1921" s="19" t="s">
        <v>1003</v>
      </c>
      <c r="D1921" s="82" t="s">
        <v>202</v>
      </c>
      <c r="E1921" s="14" t="s">
        <v>203</v>
      </c>
      <c r="F1921" s="93" t="s">
        <v>214</v>
      </c>
      <c r="G1921" s="14" t="s">
        <v>215</v>
      </c>
      <c r="H1921" s="94"/>
      <c r="I1921" s="75">
        <v>514379.41</v>
      </c>
      <c r="J1921" s="75">
        <v>571336.00950650929</v>
      </c>
      <c r="K1921" s="76">
        <v>27</v>
      </c>
      <c r="L1921" s="76" t="s">
        <v>2716</v>
      </c>
    </row>
    <row r="1922" spans="1:12" ht="75" customHeight="1" x14ac:dyDescent="0.3">
      <c r="A1922" s="70">
        <f t="shared" si="29"/>
        <v>1915</v>
      </c>
      <c r="B1922" s="76" t="s">
        <v>450</v>
      </c>
      <c r="C1922" s="19" t="s">
        <v>1031</v>
      </c>
      <c r="D1922" s="82" t="s">
        <v>110</v>
      </c>
      <c r="E1922" s="14" t="s">
        <v>113</v>
      </c>
      <c r="F1922" s="19" t="s">
        <v>1047</v>
      </c>
      <c r="G1922" s="14" t="s">
        <v>1048</v>
      </c>
      <c r="H1922" s="76"/>
      <c r="I1922" s="99">
        <v>544900</v>
      </c>
      <c r="J1922" s="75">
        <v>623483.33098915988</v>
      </c>
      <c r="K1922" s="76">
        <v>28</v>
      </c>
      <c r="L1922" s="76" t="s">
        <v>2716</v>
      </c>
    </row>
    <row r="1923" spans="1:12" ht="75" customHeight="1" x14ac:dyDescent="0.3">
      <c r="A1923" s="70">
        <f t="shared" si="29"/>
        <v>1916</v>
      </c>
      <c r="B1923" s="76" t="s">
        <v>450</v>
      </c>
      <c r="C1923" s="19" t="s">
        <v>1003</v>
      </c>
      <c r="D1923" s="82" t="s">
        <v>202</v>
      </c>
      <c r="E1923" s="14" t="s">
        <v>203</v>
      </c>
      <c r="F1923" s="19" t="s">
        <v>216</v>
      </c>
      <c r="G1923" s="88" t="s">
        <v>217</v>
      </c>
      <c r="H1923" s="110"/>
      <c r="I1923" s="99">
        <v>580360.21</v>
      </c>
      <c r="J1923" s="75">
        <v>646541.06809180777</v>
      </c>
      <c r="K1923" s="76">
        <v>29</v>
      </c>
      <c r="L1923" s="76" t="s">
        <v>2716</v>
      </c>
    </row>
    <row r="1924" spans="1:12" ht="75" customHeight="1" x14ac:dyDescent="0.3">
      <c r="A1924" s="70">
        <f t="shared" si="29"/>
        <v>1917</v>
      </c>
      <c r="B1924" s="76" t="s">
        <v>450</v>
      </c>
      <c r="C1924" s="19" t="s">
        <v>1003</v>
      </c>
      <c r="D1924" s="82" t="s">
        <v>202</v>
      </c>
      <c r="E1924" s="14" t="s">
        <v>203</v>
      </c>
      <c r="F1924" s="19" t="s">
        <v>218</v>
      </c>
      <c r="G1924" s="88" t="s">
        <v>219</v>
      </c>
      <c r="H1924" s="110"/>
      <c r="I1924" s="99">
        <v>609406.61</v>
      </c>
      <c r="J1924" s="75">
        <v>680914.04223339877</v>
      </c>
      <c r="K1924" s="76">
        <v>30</v>
      </c>
      <c r="L1924" s="76" t="s">
        <v>2716</v>
      </c>
    </row>
    <row r="1925" spans="1:12" ht="75" customHeight="1" x14ac:dyDescent="0.3">
      <c r="A1925" s="70">
        <f t="shared" si="29"/>
        <v>1918</v>
      </c>
      <c r="B1925" s="76" t="s">
        <v>451</v>
      </c>
      <c r="C1925" s="19" t="s">
        <v>1049</v>
      </c>
      <c r="D1925" s="82" t="s">
        <v>183</v>
      </c>
      <c r="E1925" s="14" t="s">
        <v>1004</v>
      </c>
      <c r="F1925" s="107" t="s">
        <v>1050</v>
      </c>
      <c r="G1925" s="88" t="s">
        <v>1051</v>
      </c>
      <c r="H1925" s="111"/>
      <c r="I1925" s="99">
        <v>260423.42266500002</v>
      </c>
      <c r="J1925" s="75">
        <v>275689.57085461734</v>
      </c>
      <c r="K1925" s="76">
        <v>1</v>
      </c>
      <c r="L1925" s="76" t="s">
        <v>2717</v>
      </c>
    </row>
    <row r="1926" spans="1:12" ht="75" customHeight="1" x14ac:dyDescent="0.3">
      <c r="A1926" s="70">
        <f t="shared" si="29"/>
        <v>1919</v>
      </c>
      <c r="B1926" s="76" t="s">
        <v>451</v>
      </c>
      <c r="C1926" s="19" t="s">
        <v>1049</v>
      </c>
      <c r="D1926" s="82" t="s">
        <v>183</v>
      </c>
      <c r="E1926" s="14" t="s">
        <v>1004</v>
      </c>
      <c r="F1926" s="107" t="s">
        <v>1052</v>
      </c>
      <c r="G1926" s="88" t="s">
        <v>1053</v>
      </c>
      <c r="H1926" s="111"/>
      <c r="I1926" s="99">
        <v>269675.75030999997</v>
      </c>
      <c r="J1926" s="75">
        <v>285484.27446366084</v>
      </c>
      <c r="K1926" s="76">
        <v>2</v>
      </c>
      <c r="L1926" s="76" t="s">
        <v>2717</v>
      </c>
    </row>
    <row r="1927" spans="1:12" ht="75" customHeight="1" x14ac:dyDescent="0.3">
      <c r="A1927" s="70">
        <f t="shared" si="29"/>
        <v>1920</v>
      </c>
      <c r="B1927" s="76" t="s">
        <v>451</v>
      </c>
      <c r="C1927" s="19" t="s">
        <v>1049</v>
      </c>
      <c r="D1927" s="82" t="s">
        <v>183</v>
      </c>
      <c r="E1927" s="14" t="s">
        <v>1004</v>
      </c>
      <c r="F1927" s="107" t="s">
        <v>1054</v>
      </c>
      <c r="G1927" s="88" t="s">
        <v>1055</v>
      </c>
      <c r="H1927" s="111"/>
      <c r="I1927" s="99">
        <v>287113.25786999997</v>
      </c>
      <c r="J1927" s="75">
        <v>303943.97723077546</v>
      </c>
      <c r="K1927" s="76">
        <v>3</v>
      </c>
      <c r="L1927" s="76" t="s">
        <v>2717</v>
      </c>
    </row>
    <row r="1928" spans="1:12" ht="75" customHeight="1" x14ac:dyDescent="0.3">
      <c r="A1928" s="70">
        <f t="shared" si="29"/>
        <v>1921</v>
      </c>
      <c r="B1928" s="76" t="s">
        <v>451</v>
      </c>
      <c r="C1928" s="19" t="s">
        <v>1049</v>
      </c>
      <c r="D1928" s="82" t="s">
        <v>1484</v>
      </c>
      <c r="E1928" s="14" t="s">
        <v>1004</v>
      </c>
      <c r="F1928" s="19" t="s">
        <v>1056</v>
      </c>
      <c r="G1928" s="14"/>
      <c r="H1928" s="112"/>
      <c r="I1928" s="99">
        <v>292358</v>
      </c>
      <c r="J1928" s="75">
        <v>285811.5845963108</v>
      </c>
      <c r="K1928" s="76">
        <v>4</v>
      </c>
      <c r="L1928" s="76" t="s">
        <v>2717</v>
      </c>
    </row>
    <row r="1929" spans="1:12" ht="75" customHeight="1" x14ac:dyDescent="0.3">
      <c r="A1929" s="70">
        <f t="shared" ref="A1929:A1992" si="30">ROW(A1922)</f>
        <v>1922</v>
      </c>
      <c r="B1929" s="76" t="s">
        <v>451</v>
      </c>
      <c r="C1929" s="19" t="s">
        <v>1049</v>
      </c>
      <c r="D1929" s="82" t="s">
        <v>183</v>
      </c>
      <c r="E1929" s="14" t="s">
        <v>1004</v>
      </c>
      <c r="F1929" s="107" t="s">
        <v>1057</v>
      </c>
      <c r="G1929" s="88" t="s">
        <v>1058</v>
      </c>
      <c r="H1929" s="111"/>
      <c r="I1929" s="99">
        <v>302842.22738999996</v>
      </c>
      <c r="J1929" s="75">
        <v>320594.98662378325</v>
      </c>
      <c r="K1929" s="76">
        <v>5</v>
      </c>
      <c r="L1929" s="76" t="s">
        <v>2717</v>
      </c>
    </row>
    <row r="1930" spans="1:12" ht="75" customHeight="1" x14ac:dyDescent="0.3">
      <c r="A1930" s="70">
        <f t="shared" si="30"/>
        <v>1923</v>
      </c>
      <c r="B1930" s="76" t="s">
        <v>451</v>
      </c>
      <c r="C1930" s="19" t="s">
        <v>1049</v>
      </c>
      <c r="D1930" s="82" t="s">
        <v>183</v>
      </c>
      <c r="E1930" s="14" t="s">
        <v>1004</v>
      </c>
      <c r="F1930" s="107" t="s">
        <v>1059</v>
      </c>
      <c r="G1930" s="88" t="s">
        <v>1060</v>
      </c>
      <c r="H1930" s="111"/>
      <c r="I1930" s="99">
        <v>310023.24634499999</v>
      </c>
      <c r="J1930" s="75">
        <v>328196.9604160926</v>
      </c>
      <c r="K1930" s="76">
        <v>6</v>
      </c>
      <c r="L1930" s="76" t="s">
        <v>2717</v>
      </c>
    </row>
    <row r="1931" spans="1:12" ht="75" customHeight="1" x14ac:dyDescent="0.3">
      <c r="A1931" s="70">
        <f t="shared" si="30"/>
        <v>1924</v>
      </c>
      <c r="B1931" s="76" t="s">
        <v>451</v>
      </c>
      <c r="C1931" s="19" t="s">
        <v>1049</v>
      </c>
      <c r="D1931" s="82" t="s">
        <v>1484</v>
      </c>
      <c r="E1931" s="14" t="s">
        <v>1004</v>
      </c>
      <c r="F1931" s="19" t="s">
        <v>1061</v>
      </c>
      <c r="G1931" s="14"/>
      <c r="H1931" s="112"/>
      <c r="I1931" s="99">
        <v>328248</v>
      </c>
      <c r="J1931" s="75">
        <v>320897.94368743058</v>
      </c>
      <c r="K1931" s="76">
        <v>7</v>
      </c>
      <c r="L1931" s="76" t="s">
        <v>2717</v>
      </c>
    </row>
    <row r="1932" spans="1:12" ht="75" customHeight="1" x14ac:dyDescent="0.3">
      <c r="A1932" s="70">
        <f t="shared" si="30"/>
        <v>1925</v>
      </c>
      <c r="B1932" s="76" t="s">
        <v>451</v>
      </c>
      <c r="C1932" s="19" t="s">
        <v>1049</v>
      </c>
      <c r="D1932" s="82" t="s">
        <v>183</v>
      </c>
      <c r="E1932" s="14" t="s">
        <v>1004</v>
      </c>
      <c r="F1932" s="107" t="s">
        <v>1062</v>
      </c>
      <c r="G1932" s="88" t="s">
        <v>1063</v>
      </c>
      <c r="H1932" s="111"/>
      <c r="I1932" s="99">
        <v>334301.73409499996</v>
      </c>
      <c r="J1932" s="75">
        <v>353898.66497208655</v>
      </c>
      <c r="K1932" s="76">
        <v>8</v>
      </c>
      <c r="L1932" s="76" t="s">
        <v>2717</v>
      </c>
    </row>
    <row r="1933" spans="1:12" ht="75" customHeight="1" x14ac:dyDescent="0.3">
      <c r="A1933" s="70">
        <f t="shared" si="30"/>
        <v>1926</v>
      </c>
      <c r="B1933" s="76" t="s">
        <v>451</v>
      </c>
      <c r="C1933" s="19" t="s">
        <v>1049</v>
      </c>
      <c r="D1933" s="83" t="s">
        <v>656</v>
      </c>
      <c r="E1933" s="14" t="s">
        <v>1004</v>
      </c>
      <c r="F1933" s="19" t="s">
        <v>1064</v>
      </c>
      <c r="G1933" s="14"/>
      <c r="H1933" s="82"/>
      <c r="I1933" s="99">
        <v>334469.2</v>
      </c>
      <c r="J1933" s="75">
        <v>334469.19999999995</v>
      </c>
      <c r="K1933" s="76">
        <v>9</v>
      </c>
      <c r="L1933" s="76" t="s">
        <v>2717</v>
      </c>
    </row>
    <row r="1934" spans="1:12" ht="75" customHeight="1" x14ac:dyDescent="0.3">
      <c r="A1934" s="70">
        <f t="shared" si="30"/>
        <v>1927</v>
      </c>
      <c r="B1934" s="76" t="s">
        <v>451</v>
      </c>
      <c r="C1934" s="19" t="s">
        <v>1049</v>
      </c>
      <c r="D1934" s="82" t="s">
        <v>183</v>
      </c>
      <c r="E1934" s="14" t="s">
        <v>1004</v>
      </c>
      <c r="F1934" s="107" t="s">
        <v>1065</v>
      </c>
      <c r="G1934" s="88" t="s">
        <v>1066</v>
      </c>
      <c r="H1934" s="111"/>
      <c r="I1934" s="99">
        <v>337934.75590499997</v>
      </c>
      <c r="J1934" s="75">
        <v>357744.65629442927</v>
      </c>
      <c r="K1934" s="76">
        <v>10</v>
      </c>
      <c r="L1934" s="76" t="s">
        <v>2717</v>
      </c>
    </row>
    <row r="1935" spans="1:12" ht="75" customHeight="1" x14ac:dyDescent="0.3">
      <c r="A1935" s="70">
        <f t="shared" si="30"/>
        <v>1928</v>
      </c>
      <c r="B1935" s="76" t="s">
        <v>451</v>
      </c>
      <c r="C1935" s="19" t="s">
        <v>1049</v>
      </c>
      <c r="D1935" s="82" t="s">
        <v>1484</v>
      </c>
      <c r="E1935" s="14" t="s">
        <v>1004</v>
      </c>
      <c r="F1935" s="19" t="s">
        <v>1067</v>
      </c>
      <c r="G1935" s="14"/>
      <c r="H1935" s="112"/>
      <c r="I1935" s="99">
        <v>337948</v>
      </c>
      <c r="J1935" s="75">
        <v>330380.74344178732</v>
      </c>
      <c r="K1935" s="76">
        <v>11</v>
      </c>
      <c r="L1935" s="76" t="s">
        <v>2717</v>
      </c>
    </row>
    <row r="1936" spans="1:12" ht="75" customHeight="1" x14ac:dyDescent="0.3">
      <c r="A1936" s="70">
        <f t="shared" si="30"/>
        <v>1929</v>
      </c>
      <c r="B1936" s="76" t="s">
        <v>451</v>
      </c>
      <c r="C1936" s="19" t="s">
        <v>1049</v>
      </c>
      <c r="D1936" s="82" t="s">
        <v>1484</v>
      </c>
      <c r="E1936" s="14" t="s">
        <v>713</v>
      </c>
      <c r="F1936" s="19" t="s">
        <v>1068</v>
      </c>
      <c r="G1936" s="14" t="s">
        <v>1069</v>
      </c>
      <c r="H1936" s="112"/>
      <c r="I1936" s="99">
        <v>344990</v>
      </c>
      <c r="J1936" s="75">
        <v>361313.15417431394</v>
      </c>
      <c r="K1936" s="76">
        <v>12</v>
      </c>
      <c r="L1936" s="76" t="s">
        <v>2717</v>
      </c>
    </row>
    <row r="1937" spans="1:12" ht="75" customHeight="1" x14ac:dyDescent="0.3">
      <c r="A1937" s="70">
        <f t="shared" si="30"/>
        <v>1930</v>
      </c>
      <c r="B1937" s="76" t="s">
        <v>451</v>
      </c>
      <c r="C1937" s="19" t="s">
        <v>1049</v>
      </c>
      <c r="D1937" s="82" t="s">
        <v>183</v>
      </c>
      <c r="E1937" s="14" t="s">
        <v>1004</v>
      </c>
      <c r="F1937" s="107" t="s">
        <v>1070</v>
      </c>
      <c r="G1937" s="88" t="s">
        <v>1071</v>
      </c>
      <c r="H1937" s="111"/>
      <c r="I1937" s="99">
        <v>354283.38820499997</v>
      </c>
      <c r="J1937" s="75">
        <v>375051.65340215404</v>
      </c>
      <c r="K1937" s="76">
        <v>13</v>
      </c>
      <c r="L1937" s="76" t="s">
        <v>2717</v>
      </c>
    </row>
    <row r="1938" spans="1:12" ht="75" customHeight="1" x14ac:dyDescent="0.3">
      <c r="A1938" s="70">
        <f t="shared" si="30"/>
        <v>1931</v>
      </c>
      <c r="B1938" s="76" t="s">
        <v>451</v>
      </c>
      <c r="C1938" s="19" t="s">
        <v>1049</v>
      </c>
      <c r="D1938" s="82" t="s">
        <v>1484</v>
      </c>
      <c r="E1938" s="14" t="s">
        <v>364</v>
      </c>
      <c r="F1938" s="19" t="s">
        <v>1072</v>
      </c>
      <c r="G1938" s="14" t="s">
        <v>1073</v>
      </c>
      <c r="H1938" s="112"/>
      <c r="I1938" s="99">
        <v>354950</v>
      </c>
      <c r="J1938" s="75">
        <v>347002.03843390819</v>
      </c>
      <c r="K1938" s="76">
        <v>14</v>
      </c>
      <c r="L1938" s="76" t="s">
        <v>2717</v>
      </c>
    </row>
    <row r="1939" spans="1:12" ht="75" customHeight="1" x14ac:dyDescent="0.3">
      <c r="A1939" s="70">
        <f t="shared" si="30"/>
        <v>1932</v>
      </c>
      <c r="B1939" s="76" t="s">
        <v>451</v>
      </c>
      <c r="C1939" s="19" t="s">
        <v>1049</v>
      </c>
      <c r="D1939" s="82" t="s">
        <v>1484</v>
      </c>
      <c r="E1939" s="14" t="s">
        <v>713</v>
      </c>
      <c r="F1939" s="19" t="s">
        <v>1068</v>
      </c>
      <c r="G1939" s="14" t="s">
        <v>1074</v>
      </c>
      <c r="H1939" s="112"/>
      <c r="I1939" s="99">
        <v>359990</v>
      </c>
      <c r="J1939" s="75">
        <v>377022.87710139801</v>
      </c>
      <c r="K1939" s="76">
        <v>15</v>
      </c>
      <c r="L1939" s="76" t="s">
        <v>2717</v>
      </c>
    </row>
    <row r="1940" spans="1:12" ht="75" customHeight="1" x14ac:dyDescent="0.3">
      <c r="A1940" s="70">
        <f t="shared" si="30"/>
        <v>1933</v>
      </c>
      <c r="B1940" s="76" t="s">
        <v>451</v>
      </c>
      <c r="C1940" s="19" t="s">
        <v>1049</v>
      </c>
      <c r="D1940" s="82" t="s">
        <v>1484</v>
      </c>
      <c r="E1940" s="14" t="s">
        <v>1004</v>
      </c>
      <c r="F1940" s="19" t="s">
        <v>1075</v>
      </c>
      <c r="G1940" s="14"/>
      <c r="H1940" s="112"/>
      <c r="I1940" s="99">
        <v>368018</v>
      </c>
      <c r="J1940" s="75">
        <v>359777.42268029304</v>
      </c>
      <c r="K1940" s="76">
        <v>16</v>
      </c>
      <c r="L1940" s="76" t="s">
        <v>2717</v>
      </c>
    </row>
    <row r="1941" spans="1:12" ht="75" customHeight="1" x14ac:dyDescent="0.3">
      <c r="A1941" s="70">
        <f t="shared" si="30"/>
        <v>1934</v>
      </c>
      <c r="B1941" s="76" t="s">
        <v>451</v>
      </c>
      <c r="C1941" s="19" t="s">
        <v>1049</v>
      </c>
      <c r="D1941" s="82" t="s">
        <v>1484</v>
      </c>
      <c r="E1941" s="14" t="s">
        <v>1004</v>
      </c>
      <c r="F1941" s="19" t="s">
        <v>1078</v>
      </c>
      <c r="G1941" s="14"/>
      <c r="H1941" s="112"/>
      <c r="I1941" s="99">
        <v>389358</v>
      </c>
      <c r="J1941" s="75">
        <v>380639.58213987772</v>
      </c>
      <c r="K1941" s="76">
        <v>17</v>
      </c>
      <c r="L1941" s="76" t="s">
        <v>2716</v>
      </c>
    </row>
    <row r="1942" spans="1:12" ht="75" customHeight="1" x14ac:dyDescent="0.3">
      <c r="A1942" s="70">
        <f t="shared" si="30"/>
        <v>1935</v>
      </c>
      <c r="B1942" s="76" t="s">
        <v>451</v>
      </c>
      <c r="C1942" s="19" t="s">
        <v>1049</v>
      </c>
      <c r="D1942" s="82" t="s">
        <v>1484</v>
      </c>
      <c r="E1942" s="14" t="s">
        <v>364</v>
      </c>
      <c r="F1942" s="19" t="s">
        <v>1072</v>
      </c>
      <c r="G1942" s="14" t="s">
        <v>1079</v>
      </c>
      <c r="H1942" s="112"/>
      <c r="I1942" s="99">
        <v>389950</v>
      </c>
      <c r="J1942" s="75">
        <v>381218.32620736014</v>
      </c>
      <c r="K1942" s="76">
        <v>18</v>
      </c>
      <c r="L1942" s="76" t="s">
        <v>2717</v>
      </c>
    </row>
    <row r="1943" spans="1:12" ht="75" customHeight="1" x14ac:dyDescent="0.3">
      <c r="A1943" s="70">
        <f t="shared" si="30"/>
        <v>1936</v>
      </c>
      <c r="B1943" s="76" t="s">
        <v>451</v>
      </c>
      <c r="C1943" s="19" t="s">
        <v>1049</v>
      </c>
      <c r="D1943" s="82" t="s">
        <v>183</v>
      </c>
      <c r="E1943" s="14" t="s">
        <v>1004</v>
      </c>
      <c r="F1943" s="107" t="s">
        <v>1076</v>
      </c>
      <c r="G1943" s="88" t="s">
        <v>1077</v>
      </c>
      <c r="H1943" s="111"/>
      <c r="I1943" s="99">
        <v>391726.48906499991</v>
      </c>
      <c r="J1943" s="75">
        <v>414689.68711634213</v>
      </c>
      <c r="K1943" s="76">
        <v>19</v>
      </c>
      <c r="L1943" s="76" t="s">
        <v>2717</v>
      </c>
    </row>
    <row r="1944" spans="1:12" ht="75" customHeight="1" x14ac:dyDescent="0.3">
      <c r="A1944" s="70">
        <f t="shared" si="30"/>
        <v>1937</v>
      </c>
      <c r="B1944" s="76" t="s">
        <v>451</v>
      </c>
      <c r="C1944" s="19" t="s">
        <v>1049</v>
      </c>
      <c r="D1944" s="82" t="s">
        <v>1484</v>
      </c>
      <c r="E1944" s="14" t="s">
        <v>364</v>
      </c>
      <c r="F1944" s="19" t="s">
        <v>1072</v>
      </c>
      <c r="G1944" s="14" t="s">
        <v>1083</v>
      </c>
      <c r="H1944" s="112"/>
      <c r="I1944" s="99">
        <v>399950</v>
      </c>
      <c r="J1944" s="75">
        <v>390994.40842834639</v>
      </c>
      <c r="K1944" s="76">
        <v>20</v>
      </c>
      <c r="L1944" s="76" t="s">
        <v>2716</v>
      </c>
    </row>
    <row r="1945" spans="1:12" ht="75" customHeight="1" x14ac:dyDescent="0.3">
      <c r="A1945" s="70">
        <f t="shared" si="30"/>
        <v>1938</v>
      </c>
      <c r="B1945" s="76" t="s">
        <v>451</v>
      </c>
      <c r="C1945" s="19" t="s">
        <v>1049</v>
      </c>
      <c r="D1945" s="82" t="s">
        <v>183</v>
      </c>
      <c r="E1945" s="14" t="s">
        <v>1080</v>
      </c>
      <c r="F1945" s="107" t="s">
        <v>1081</v>
      </c>
      <c r="G1945" s="88" t="s">
        <v>1082</v>
      </c>
      <c r="H1945" s="108"/>
      <c r="I1945" s="99">
        <v>401337.24</v>
      </c>
      <c r="J1945" s="75">
        <v>420326.45604804088</v>
      </c>
      <c r="K1945" s="76">
        <v>21</v>
      </c>
      <c r="L1945" s="76" t="s">
        <v>2716</v>
      </c>
    </row>
    <row r="1946" spans="1:12" ht="75" customHeight="1" x14ac:dyDescent="0.3">
      <c r="A1946" s="70">
        <f t="shared" si="30"/>
        <v>1939</v>
      </c>
      <c r="B1946" s="76" t="s">
        <v>451</v>
      </c>
      <c r="C1946" s="19" t="s">
        <v>1049</v>
      </c>
      <c r="D1946" s="82" t="s">
        <v>183</v>
      </c>
      <c r="E1946" s="14" t="s">
        <v>1004</v>
      </c>
      <c r="F1946" s="107" t="s">
        <v>1084</v>
      </c>
      <c r="G1946" s="88" t="s">
        <v>1085</v>
      </c>
      <c r="H1946" s="111"/>
      <c r="I1946" s="99">
        <v>419832.8321099999</v>
      </c>
      <c r="J1946" s="75">
        <v>444443.63771369786</v>
      </c>
      <c r="K1946" s="76">
        <v>22</v>
      </c>
      <c r="L1946" s="76" t="s">
        <v>2716</v>
      </c>
    </row>
    <row r="1947" spans="1:12" ht="75" customHeight="1" x14ac:dyDescent="0.3">
      <c r="A1947" s="70">
        <f t="shared" si="30"/>
        <v>1940</v>
      </c>
      <c r="B1947" s="76" t="s">
        <v>451</v>
      </c>
      <c r="C1947" s="19" t="s">
        <v>1049</v>
      </c>
      <c r="D1947" s="82" t="s">
        <v>73</v>
      </c>
      <c r="E1947" s="14" t="s">
        <v>74</v>
      </c>
      <c r="F1947" s="19" t="s">
        <v>1091</v>
      </c>
      <c r="G1947" s="88" t="s">
        <v>1092</v>
      </c>
      <c r="H1947" s="113"/>
      <c r="I1947" s="99">
        <v>426342.21</v>
      </c>
      <c r="J1947" s="75">
        <v>451334.59851384501</v>
      </c>
      <c r="K1947" s="76">
        <v>23</v>
      </c>
      <c r="L1947" s="76" t="s">
        <v>2716</v>
      </c>
    </row>
    <row r="1948" spans="1:12" ht="75" customHeight="1" x14ac:dyDescent="0.3">
      <c r="A1948" s="70">
        <f t="shared" si="30"/>
        <v>1941</v>
      </c>
      <c r="B1948" s="76" t="s">
        <v>451</v>
      </c>
      <c r="C1948" s="19" t="s">
        <v>1049</v>
      </c>
      <c r="D1948" s="82" t="s">
        <v>183</v>
      </c>
      <c r="E1948" s="14" t="s">
        <v>1080</v>
      </c>
      <c r="F1948" s="107" t="s">
        <v>1086</v>
      </c>
      <c r="G1948" s="88" t="s">
        <v>1087</v>
      </c>
      <c r="H1948" s="108"/>
      <c r="I1948" s="99">
        <v>429532.08</v>
      </c>
      <c r="J1948" s="75">
        <v>449855.331006272</v>
      </c>
      <c r="K1948" s="76">
        <v>24</v>
      </c>
      <c r="L1948" s="76" t="s">
        <v>2716</v>
      </c>
    </row>
    <row r="1949" spans="1:12" ht="75" customHeight="1" x14ac:dyDescent="0.3">
      <c r="A1949" s="70">
        <f t="shared" si="30"/>
        <v>1942</v>
      </c>
      <c r="B1949" s="76" t="s">
        <v>451</v>
      </c>
      <c r="C1949" s="19" t="s">
        <v>1049</v>
      </c>
      <c r="D1949" s="82" t="s">
        <v>1484</v>
      </c>
      <c r="E1949" s="14" t="s">
        <v>364</v>
      </c>
      <c r="F1949" s="19" t="s">
        <v>1072</v>
      </c>
      <c r="G1949" s="14" t="s">
        <v>1088</v>
      </c>
      <c r="H1949" s="112"/>
      <c r="I1949" s="99">
        <v>429950</v>
      </c>
      <c r="J1949" s="75">
        <v>420322.65509130526</v>
      </c>
      <c r="K1949" s="76">
        <v>25</v>
      </c>
      <c r="L1949" s="76" t="s">
        <v>2716</v>
      </c>
    </row>
    <row r="1950" spans="1:12" ht="75" customHeight="1" x14ac:dyDescent="0.3">
      <c r="A1950" s="70">
        <f t="shared" si="30"/>
        <v>1943</v>
      </c>
      <c r="B1950" s="76" t="s">
        <v>451</v>
      </c>
      <c r="C1950" s="19" t="s">
        <v>1049</v>
      </c>
      <c r="D1950" s="82" t="s">
        <v>183</v>
      </c>
      <c r="E1950" s="14" t="s">
        <v>184</v>
      </c>
      <c r="F1950" s="107" t="s">
        <v>1089</v>
      </c>
      <c r="G1950" s="88" t="s">
        <v>1090</v>
      </c>
      <c r="H1950" s="108"/>
      <c r="I1950" s="99">
        <v>435244.87800000003</v>
      </c>
      <c r="J1950" s="75">
        <v>498648.21270363487</v>
      </c>
      <c r="K1950" s="76">
        <v>26</v>
      </c>
      <c r="L1950" s="76" t="s">
        <v>2716</v>
      </c>
    </row>
    <row r="1951" spans="1:12" ht="75" customHeight="1" x14ac:dyDescent="0.3">
      <c r="A1951" s="70">
        <f t="shared" si="30"/>
        <v>1944</v>
      </c>
      <c r="B1951" s="76" t="s">
        <v>451</v>
      </c>
      <c r="C1951" s="19" t="s">
        <v>1049</v>
      </c>
      <c r="D1951" s="82" t="s">
        <v>73</v>
      </c>
      <c r="E1951" s="14" t="s">
        <v>74</v>
      </c>
      <c r="F1951" s="19" t="s">
        <v>1099</v>
      </c>
      <c r="G1951" s="88" t="s">
        <v>1100</v>
      </c>
      <c r="H1951" s="113"/>
      <c r="I1951" s="99">
        <v>447342.21</v>
      </c>
      <c r="J1951" s="75">
        <v>473565.6287671965</v>
      </c>
      <c r="K1951" s="76">
        <v>27</v>
      </c>
      <c r="L1951" s="76" t="s">
        <v>2716</v>
      </c>
    </row>
    <row r="1952" spans="1:12" ht="75" customHeight="1" x14ac:dyDescent="0.3">
      <c r="A1952" s="70">
        <f t="shared" si="30"/>
        <v>1945</v>
      </c>
      <c r="B1952" s="76" t="s">
        <v>451</v>
      </c>
      <c r="C1952" s="19" t="s">
        <v>1049</v>
      </c>
      <c r="D1952" s="82" t="s">
        <v>367</v>
      </c>
      <c r="E1952" s="14" t="s">
        <v>1096</v>
      </c>
      <c r="F1952" s="19" t="s">
        <v>1097</v>
      </c>
      <c r="G1952" s="88" t="s">
        <v>1098</v>
      </c>
      <c r="H1952" s="114"/>
      <c r="I1952" s="99">
        <v>449900</v>
      </c>
      <c r="J1952" s="75">
        <v>476273.35766584985</v>
      </c>
      <c r="K1952" s="76">
        <v>28</v>
      </c>
      <c r="L1952" s="76" t="s">
        <v>2716</v>
      </c>
    </row>
    <row r="1953" spans="1:12" ht="75" customHeight="1" x14ac:dyDescent="0.3">
      <c r="A1953" s="70">
        <f t="shared" si="30"/>
        <v>1946</v>
      </c>
      <c r="B1953" s="76" t="s">
        <v>451</v>
      </c>
      <c r="C1953" s="19" t="s">
        <v>1049</v>
      </c>
      <c r="D1953" s="82" t="s">
        <v>183</v>
      </c>
      <c r="E1953" s="14" t="s">
        <v>1080</v>
      </c>
      <c r="F1953" s="107" t="s">
        <v>1093</v>
      </c>
      <c r="G1953" s="88" t="s">
        <v>1094</v>
      </c>
      <c r="H1953" s="108"/>
      <c r="I1953" s="99">
        <v>457622.88</v>
      </c>
      <c r="J1953" s="75">
        <v>479275.24332628073</v>
      </c>
      <c r="K1953" s="76">
        <v>29</v>
      </c>
      <c r="L1953" s="76" t="s">
        <v>2716</v>
      </c>
    </row>
    <row r="1954" spans="1:12" ht="75" customHeight="1" x14ac:dyDescent="0.3">
      <c r="A1954" s="70">
        <f t="shared" si="30"/>
        <v>1947</v>
      </c>
      <c r="B1954" s="76" t="s">
        <v>451</v>
      </c>
      <c r="C1954" s="19" t="s">
        <v>1049</v>
      </c>
      <c r="D1954" s="82" t="s">
        <v>1484</v>
      </c>
      <c r="E1954" s="14" t="s">
        <v>364</v>
      </c>
      <c r="F1954" s="19" t="s">
        <v>1072</v>
      </c>
      <c r="G1954" s="14" t="s">
        <v>1095</v>
      </c>
      <c r="H1954" s="112"/>
      <c r="I1954" s="99">
        <v>464950</v>
      </c>
      <c r="J1954" s="75">
        <v>454538.94286475726</v>
      </c>
      <c r="K1954" s="76">
        <v>30</v>
      </c>
      <c r="L1954" s="76" t="s">
        <v>2716</v>
      </c>
    </row>
    <row r="1955" spans="1:12" ht="75" customHeight="1" x14ac:dyDescent="0.3">
      <c r="A1955" s="70">
        <f t="shared" si="30"/>
        <v>1948</v>
      </c>
      <c r="B1955" s="76" t="s">
        <v>451</v>
      </c>
      <c r="C1955" s="19" t="s">
        <v>1049</v>
      </c>
      <c r="D1955" s="82" t="s">
        <v>183</v>
      </c>
      <c r="E1955" s="14" t="s">
        <v>184</v>
      </c>
      <c r="F1955" s="107" t="s">
        <v>1101</v>
      </c>
      <c r="G1955" s="88" t="s">
        <v>1102</v>
      </c>
      <c r="H1955" s="108"/>
      <c r="I1955" s="99">
        <v>484612.87800000003</v>
      </c>
      <c r="J1955" s="75">
        <v>555207.78688604047</v>
      </c>
      <c r="K1955" s="76">
        <v>31</v>
      </c>
      <c r="L1955" s="76" t="s">
        <v>2716</v>
      </c>
    </row>
    <row r="1956" spans="1:12" ht="75" customHeight="1" x14ac:dyDescent="0.3">
      <c r="A1956" s="70">
        <f t="shared" si="30"/>
        <v>1949</v>
      </c>
      <c r="B1956" s="76" t="s">
        <v>451</v>
      </c>
      <c r="C1956" s="19" t="s">
        <v>1049</v>
      </c>
      <c r="D1956" s="82" t="s">
        <v>73</v>
      </c>
      <c r="E1956" s="14" t="s">
        <v>74</v>
      </c>
      <c r="F1956" s="19" t="s">
        <v>1105</v>
      </c>
      <c r="G1956" s="88" t="s">
        <v>1106</v>
      </c>
      <c r="H1956" s="113"/>
      <c r="I1956" s="99">
        <v>489342.21</v>
      </c>
      <c r="J1956" s="75">
        <v>518027.68927389965</v>
      </c>
      <c r="K1956" s="76">
        <v>32</v>
      </c>
      <c r="L1956" s="76" t="s">
        <v>2716</v>
      </c>
    </row>
    <row r="1957" spans="1:12" ht="75" customHeight="1" x14ac:dyDescent="0.3">
      <c r="A1957" s="70">
        <f t="shared" si="30"/>
        <v>1950</v>
      </c>
      <c r="B1957" s="76" t="s">
        <v>451</v>
      </c>
      <c r="C1957" s="19" t="s">
        <v>1049</v>
      </c>
      <c r="D1957" s="58" t="s">
        <v>273</v>
      </c>
      <c r="E1957" s="14" t="s">
        <v>274</v>
      </c>
      <c r="F1957" s="19" t="s">
        <v>1103</v>
      </c>
      <c r="G1957" s="88" t="s">
        <v>1104</v>
      </c>
      <c r="H1957" s="113"/>
      <c r="I1957" s="99">
        <v>489800</v>
      </c>
      <c r="J1957" s="75">
        <v>536602.81923452322</v>
      </c>
      <c r="K1957" s="76">
        <v>33</v>
      </c>
      <c r="L1957" s="76" t="s">
        <v>2716</v>
      </c>
    </row>
    <row r="1958" spans="1:12" ht="75" customHeight="1" x14ac:dyDescent="0.3">
      <c r="A1958" s="70">
        <f t="shared" si="30"/>
        <v>1951</v>
      </c>
      <c r="B1958" s="76" t="s">
        <v>451</v>
      </c>
      <c r="C1958" s="19" t="s">
        <v>1049</v>
      </c>
      <c r="D1958" s="82" t="s">
        <v>367</v>
      </c>
      <c r="E1958" s="14" t="s">
        <v>1096</v>
      </c>
      <c r="F1958" s="19" t="s">
        <v>1097</v>
      </c>
      <c r="G1958" s="88" t="s">
        <v>1109</v>
      </c>
      <c r="H1958" s="114"/>
      <c r="I1958" s="99">
        <v>499000</v>
      </c>
      <c r="J1958" s="75">
        <v>528251.62363916228</v>
      </c>
      <c r="K1958" s="76">
        <v>34</v>
      </c>
      <c r="L1958" s="76" t="s">
        <v>2716</v>
      </c>
    </row>
    <row r="1959" spans="1:12" ht="75" customHeight="1" x14ac:dyDescent="0.3">
      <c r="A1959" s="70">
        <f t="shared" si="30"/>
        <v>1952</v>
      </c>
      <c r="B1959" s="76" t="s">
        <v>451</v>
      </c>
      <c r="C1959" s="19" t="s">
        <v>1049</v>
      </c>
      <c r="D1959" s="58" t="s">
        <v>273</v>
      </c>
      <c r="E1959" s="14" t="s">
        <v>274</v>
      </c>
      <c r="F1959" s="19" t="s">
        <v>1107</v>
      </c>
      <c r="G1959" s="88" t="s">
        <v>1108</v>
      </c>
      <c r="H1959" s="113"/>
      <c r="I1959" s="99">
        <v>515200</v>
      </c>
      <c r="J1959" s="75">
        <v>567664.15671108721</v>
      </c>
      <c r="K1959" s="76">
        <v>35</v>
      </c>
      <c r="L1959" s="76" t="s">
        <v>2716</v>
      </c>
    </row>
    <row r="1960" spans="1:12" ht="75" customHeight="1" x14ac:dyDescent="0.3">
      <c r="A1960" s="70">
        <f t="shared" si="30"/>
        <v>1953</v>
      </c>
      <c r="B1960" s="76" t="s">
        <v>451</v>
      </c>
      <c r="C1960" s="19" t="s">
        <v>1049</v>
      </c>
      <c r="D1960" s="82" t="s">
        <v>367</v>
      </c>
      <c r="E1960" s="14" t="s">
        <v>1096</v>
      </c>
      <c r="F1960" s="19" t="s">
        <v>1114</v>
      </c>
      <c r="G1960" s="88" t="s">
        <v>1098</v>
      </c>
      <c r="H1960" s="114"/>
      <c r="I1960" s="99">
        <v>529900</v>
      </c>
      <c r="J1960" s="75">
        <v>560962.99672623666</v>
      </c>
      <c r="K1960" s="76">
        <v>36</v>
      </c>
      <c r="L1960" s="76" t="s">
        <v>2716</v>
      </c>
    </row>
    <row r="1961" spans="1:12" ht="75" customHeight="1" x14ac:dyDescent="0.3">
      <c r="A1961" s="70">
        <f t="shared" si="30"/>
        <v>1954</v>
      </c>
      <c r="B1961" s="76" t="s">
        <v>451</v>
      </c>
      <c r="C1961" s="19" t="s">
        <v>1049</v>
      </c>
      <c r="D1961" s="58" t="s">
        <v>273</v>
      </c>
      <c r="E1961" s="14" t="s">
        <v>274</v>
      </c>
      <c r="F1961" s="19" t="s">
        <v>1112</v>
      </c>
      <c r="G1961" s="88" t="s">
        <v>1113</v>
      </c>
      <c r="H1961" s="113"/>
      <c r="I1961" s="99">
        <v>533500</v>
      </c>
      <c r="J1961" s="75">
        <v>605056.70778593223</v>
      </c>
      <c r="K1961" s="76">
        <v>37</v>
      </c>
      <c r="L1961" s="76" t="s">
        <v>2716</v>
      </c>
    </row>
    <row r="1962" spans="1:12" ht="75" customHeight="1" x14ac:dyDescent="0.3">
      <c r="A1962" s="70">
        <f t="shared" si="30"/>
        <v>1955</v>
      </c>
      <c r="B1962" s="76" t="s">
        <v>451</v>
      </c>
      <c r="C1962" s="19" t="s">
        <v>1049</v>
      </c>
      <c r="D1962" s="82" t="s">
        <v>73</v>
      </c>
      <c r="E1962" s="14" t="s">
        <v>74</v>
      </c>
      <c r="F1962" s="19" t="s">
        <v>1115</v>
      </c>
      <c r="G1962" s="88" t="s">
        <v>1116</v>
      </c>
      <c r="H1962" s="113"/>
      <c r="I1962" s="99">
        <v>536997.72</v>
      </c>
      <c r="J1962" s="75">
        <v>568476.78853813268</v>
      </c>
      <c r="K1962" s="76">
        <v>38</v>
      </c>
      <c r="L1962" s="76" t="s">
        <v>2716</v>
      </c>
    </row>
    <row r="1963" spans="1:12" ht="75" customHeight="1" x14ac:dyDescent="0.3">
      <c r="A1963" s="70">
        <f t="shared" si="30"/>
        <v>1956</v>
      </c>
      <c r="B1963" s="76" t="s">
        <v>451</v>
      </c>
      <c r="C1963" s="19" t="s">
        <v>1049</v>
      </c>
      <c r="D1963" s="82" t="s">
        <v>1484</v>
      </c>
      <c r="E1963" s="14" t="s">
        <v>713</v>
      </c>
      <c r="F1963" s="19" t="s">
        <v>1110</v>
      </c>
      <c r="G1963" s="14" t="s">
        <v>1111</v>
      </c>
      <c r="H1963" s="112"/>
      <c r="I1963" s="99">
        <v>539990</v>
      </c>
      <c r="J1963" s="75">
        <v>565539.55222640582</v>
      </c>
      <c r="K1963" s="76">
        <v>39</v>
      </c>
      <c r="L1963" s="76" t="s">
        <v>2716</v>
      </c>
    </row>
    <row r="1964" spans="1:12" ht="75" customHeight="1" x14ac:dyDescent="0.3">
      <c r="A1964" s="70">
        <f t="shared" si="30"/>
        <v>1957</v>
      </c>
      <c r="B1964" s="4" t="s">
        <v>451</v>
      </c>
      <c r="C1964" s="20" t="s">
        <v>1049</v>
      </c>
      <c r="D1964" s="82" t="s">
        <v>273</v>
      </c>
      <c r="E1964" s="14" t="s">
        <v>306</v>
      </c>
      <c r="F1964" s="19" t="s">
        <v>1117</v>
      </c>
      <c r="G1964" s="88" t="s">
        <v>1118</v>
      </c>
      <c r="H1964" s="24"/>
      <c r="I1964" s="29">
        <v>577300</v>
      </c>
      <c r="J1964" s="75">
        <v>641608.61150804651</v>
      </c>
      <c r="K1964" s="76">
        <v>40</v>
      </c>
      <c r="L1964" s="76" t="s">
        <v>2716</v>
      </c>
    </row>
    <row r="1965" spans="1:12" ht="75" customHeight="1" x14ac:dyDescent="0.3">
      <c r="A1965" s="70">
        <f t="shared" si="30"/>
        <v>1958</v>
      </c>
      <c r="B1965" s="76" t="s">
        <v>451</v>
      </c>
      <c r="C1965" s="19" t="s">
        <v>1049</v>
      </c>
      <c r="D1965" s="82" t="s">
        <v>1806</v>
      </c>
      <c r="E1965" s="14" t="s">
        <v>1119</v>
      </c>
      <c r="F1965" s="85" t="s">
        <v>1120</v>
      </c>
      <c r="G1965" s="14" t="s">
        <v>1121</v>
      </c>
      <c r="H1965" s="113"/>
      <c r="I1965" s="99">
        <v>579827</v>
      </c>
      <c r="J1965" s="75">
        <v>579827</v>
      </c>
      <c r="K1965" s="76">
        <v>41</v>
      </c>
      <c r="L1965" s="76" t="s">
        <v>2716</v>
      </c>
    </row>
    <row r="1966" spans="1:12" ht="75" customHeight="1" x14ac:dyDescent="0.3">
      <c r="A1966" s="70">
        <f t="shared" si="30"/>
        <v>1959</v>
      </c>
      <c r="B1966" s="76" t="s">
        <v>451</v>
      </c>
      <c r="C1966" s="19" t="s">
        <v>1049</v>
      </c>
      <c r="D1966" s="82" t="s">
        <v>367</v>
      </c>
      <c r="E1966" s="14" t="s">
        <v>1096</v>
      </c>
      <c r="F1966" s="19" t="s">
        <v>1097</v>
      </c>
      <c r="G1966" s="88" t="s">
        <v>1124</v>
      </c>
      <c r="H1966" s="114"/>
      <c r="I1966" s="99">
        <v>579900</v>
      </c>
      <c r="J1966" s="75">
        <v>613894.02113897831</v>
      </c>
      <c r="K1966" s="76">
        <v>42</v>
      </c>
      <c r="L1966" s="76" t="s">
        <v>2716</v>
      </c>
    </row>
    <row r="1967" spans="1:12" ht="75" customHeight="1" x14ac:dyDescent="0.3">
      <c r="A1967" s="70">
        <f t="shared" si="30"/>
        <v>1960</v>
      </c>
      <c r="B1967" s="76" t="s">
        <v>451</v>
      </c>
      <c r="C1967" s="19" t="s">
        <v>1049</v>
      </c>
      <c r="D1967" s="58" t="s">
        <v>273</v>
      </c>
      <c r="E1967" s="14" t="s">
        <v>274</v>
      </c>
      <c r="F1967" s="19" t="s">
        <v>1122</v>
      </c>
      <c r="G1967" s="88" t="s">
        <v>1123</v>
      </c>
      <c r="H1967" s="113"/>
      <c r="I1967" s="99">
        <v>582900</v>
      </c>
      <c r="J1967" s="75">
        <v>655568.20982738212</v>
      </c>
      <c r="K1967" s="76">
        <v>43</v>
      </c>
      <c r="L1967" s="76" t="s">
        <v>2716</v>
      </c>
    </row>
    <row r="1968" spans="1:12" ht="75" customHeight="1" x14ac:dyDescent="0.3">
      <c r="A1968" s="70">
        <f t="shared" si="30"/>
        <v>1961</v>
      </c>
      <c r="B1968" s="76" t="s">
        <v>451</v>
      </c>
      <c r="C1968" s="19" t="s">
        <v>1049</v>
      </c>
      <c r="D1968" s="82" t="s">
        <v>73</v>
      </c>
      <c r="E1968" s="14" t="s">
        <v>74</v>
      </c>
      <c r="F1968" s="19" t="s">
        <v>1130</v>
      </c>
      <c r="G1968" s="88" t="s">
        <v>1131</v>
      </c>
      <c r="H1968" s="113"/>
      <c r="I1968" s="99">
        <v>590547.72000000009</v>
      </c>
      <c r="J1968" s="75">
        <v>625165.91568417917</v>
      </c>
      <c r="K1968" s="76">
        <v>44</v>
      </c>
      <c r="L1968" s="76" t="s">
        <v>2716</v>
      </c>
    </row>
    <row r="1969" spans="1:12" ht="75" customHeight="1" x14ac:dyDescent="0.3">
      <c r="A1969" s="70">
        <f t="shared" si="30"/>
        <v>1962</v>
      </c>
      <c r="B1969" s="4" t="s">
        <v>451</v>
      </c>
      <c r="C1969" s="20" t="s">
        <v>1049</v>
      </c>
      <c r="D1969" s="82" t="s">
        <v>273</v>
      </c>
      <c r="E1969" s="14" t="s">
        <v>306</v>
      </c>
      <c r="F1969" s="19" t="s">
        <v>1126</v>
      </c>
      <c r="G1969" s="88" t="s">
        <v>1127</v>
      </c>
      <c r="H1969" s="24"/>
      <c r="I1969" s="29">
        <v>594500</v>
      </c>
      <c r="J1969" s="75">
        <v>659880.95212198247</v>
      </c>
      <c r="K1969" s="76">
        <v>45</v>
      </c>
      <c r="L1969" s="76" t="s">
        <v>2716</v>
      </c>
    </row>
    <row r="1970" spans="1:12" ht="75" customHeight="1" x14ac:dyDescent="0.3">
      <c r="A1970" s="70">
        <f t="shared" si="30"/>
        <v>1963</v>
      </c>
      <c r="B1970" s="76" t="s">
        <v>451</v>
      </c>
      <c r="C1970" s="19" t="s">
        <v>1049</v>
      </c>
      <c r="D1970" s="58" t="s">
        <v>273</v>
      </c>
      <c r="E1970" s="14" t="s">
        <v>274</v>
      </c>
      <c r="F1970" s="19" t="s">
        <v>1128</v>
      </c>
      <c r="G1970" s="88" t="s">
        <v>1129</v>
      </c>
      <c r="H1970" s="113"/>
      <c r="I1970" s="99">
        <v>598500</v>
      </c>
      <c r="J1970" s="75">
        <v>669422.09997370944</v>
      </c>
      <c r="K1970" s="76">
        <v>46</v>
      </c>
      <c r="L1970" s="76" t="s">
        <v>2716</v>
      </c>
    </row>
    <row r="1971" spans="1:12" ht="75" customHeight="1" x14ac:dyDescent="0.3">
      <c r="A1971" s="70">
        <f t="shared" si="30"/>
        <v>1964</v>
      </c>
      <c r="B1971" s="76" t="s">
        <v>451</v>
      </c>
      <c r="C1971" s="19" t="s">
        <v>1049</v>
      </c>
      <c r="D1971" s="82" t="s">
        <v>367</v>
      </c>
      <c r="E1971" s="14" t="s">
        <v>1096</v>
      </c>
      <c r="F1971" s="19" t="s">
        <v>1114</v>
      </c>
      <c r="G1971" s="88" t="s">
        <v>1125</v>
      </c>
      <c r="H1971" s="114"/>
      <c r="I1971" s="99">
        <v>599900</v>
      </c>
      <c r="J1971" s="75">
        <v>635066.43090407504</v>
      </c>
      <c r="K1971" s="76">
        <v>47</v>
      </c>
      <c r="L1971" s="76" t="s">
        <v>2716</v>
      </c>
    </row>
    <row r="1972" spans="1:12" ht="75" customHeight="1" x14ac:dyDescent="0.3">
      <c r="A1972" s="70">
        <f t="shared" si="30"/>
        <v>1965</v>
      </c>
      <c r="B1972" s="4" t="s">
        <v>451</v>
      </c>
      <c r="C1972" s="20" t="s">
        <v>1049</v>
      </c>
      <c r="D1972" s="82" t="s">
        <v>273</v>
      </c>
      <c r="E1972" s="14" t="s">
        <v>306</v>
      </c>
      <c r="F1972" s="19" t="s">
        <v>1132</v>
      </c>
      <c r="G1972" s="88" t="s">
        <v>1133</v>
      </c>
      <c r="H1972" s="24"/>
      <c r="I1972" s="29">
        <v>606500</v>
      </c>
      <c r="J1972" s="75">
        <v>669995.95245820645</v>
      </c>
      <c r="K1972" s="76">
        <v>48</v>
      </c>
      <c r="L1972" s="76" t="s">
        <v>2716</v>
      </c>
    </row>
    <row r="1973" spans="1:12" ht="75" customHeight="1" x14ac:dyDescent="0.3">
      <c r="A1973" s="70">
        <f t="shared" si="30"/>
        <v>1966</v>
      </c>
      <c r="B1973" s="76" t="s">
        <v>451</v>
      </c>
      <c r="C1973" s="19" t="s">
        <v>1049</v>
      </c>
      <c r="D1973" s="82" t="s">
        <v>367</v>
      </c>
      <c r="E1973" s="14" t="s">
        <v>1096</v>
      </c>
      <c r="F1973" s="19" t="s">
        <v>1114</v>
      </c>
      <c r="G1973" s="88" t="s">
        <v>1124</v>
      </c>
      <c r="H1973" s="114"/>
      <c r="I1973" s="99">
        <v>639900</v>
      </c>
      <c r="J1973" s="75">
        <v>677411.25043426838</v>
      </c>
      <c r="K1973" s="76">
        <v>49</v>
      </c>
      <c r="L1973" s="76" t="s">
        <v>2716</v>
      </c>
    </row>
    <row r="1974" spans="1:12" ht="75" customHeight="1" x14ac:dyDescent="0.3">
      <c r="A1974" s="70">
        <f t="shared" si="30"/>
        <v>1967</v>
      </c>
      <c r="B1974" s="76" t="s">
        <v>451</v>
      </c>
      <c r="C1974" s="19" t="s">
        <v>1049</v>
      </c>
      <c r="D1974" s="58" t="s">
        <v>273</v>
      </c>
      <c r="E1974" s="14" t="s">
        <v>274</v>
      </c>
      <c r="F1974" s="19" t="s">
        <v>1134</v>
      </c>
      <c r="G1974" s="88" t="s">
        <v>1135</v>
      </c>
      <c r="H1974" s="113"/>
      <c r="I1974" s="99">
        <v>658400</v>
      </c>
      <c r="J1974" s="75">
        <v>747072.43050734175</v>
      </c>
      <c r="K1974" s="76">
        <v>50</v>
      </c>
      <c r="L1974" s="76" t="s">
        <v>2716</v>
      </c>
    </row>
    <row r="1975" spans="1:12" ht="75" customHeight="1" x14ac:dyDescent="0.3">
      <c r="A1975" s="70">
        <f t="shared" si="30"/>
        <v>1968</v>
      </c>
      <c r="B1975" s="76" t="s">
        <v>451</v>
      </c>
      <c r="C1975" s="19" t="s">
        <v>1049</v>
      </c>
      <c r="D1975" s="58" t="s">
        <v>273</v>
      </c>
      <c r="E1975" s="14" t="s">
        <v>274</v>
      </c>
      <c r="F1975" s="19" t="s">
        <v>1136</v>
      </c>
      <c r="G1975" s="88" t="s">
        <v>1137</v>
      </c>
      <c r="H1975" s="113"/>
      <c r="I1975" s="99">
        <v>666200</v>
      </c>
      <c r="J1975" s="75">
        <v>719486.8983547783</v>
      </c>
      <c r="K1975" s="76">
        <v>51</v>
      </c>
      <c r="L1975" s="76" t="s">
        <v>2716</v>
      </c>
    </row>
    <row r="1976" spans="1:12" ht="75" customHeight="1" x14ac:dyDescent="0.3">
      <c r="A1976" s="70">
        <f t="shared" si="30"/>
        <v>1969</v>
      </c>
      <c r="B1976" s="76" t="s">
        <v>451</v>
      </c>
      <c r="C1976" s="19" t="s">
        <v>1049</v>
      </c>
      <c r="D1976" s="58" t="s">
        <v>273</v>
      </c>
      <c r="E1976" s="14" t="s">
        <v>274</v>
      </c>
      <c r="F1976" s="19" t="s">
        <v>1138</v>
      </c>
      <c r="G1976" s="88" t="s">
        <v>1139</v>
      </c>
      <c r="H1976" s="113"/>
      <c r="I1976" s="99">
        <v>715100</v>
      </c>
      <c r="J1976" s="75">
        <v>770588.76575976063</v>
      </c>
      <c r="K1976" s="76">
        <v>52</v>
      </c>
      <c r="L1976" s="76" t="s">
        <v>2716</v>
      </c>
    </row>
    <row r="1977" spans="1:12" ht="75" customHeight="1" x14ac:dyDescent="0.3">
      <c r="A1977" s="70">
        <f t="shared" si="30"/>
        <v>1970</v>
      </c>
      <c r="B1977" s="76" t="s">
        <v>452</v>
      </c>
      <c r="C1977" s="19" t="s">
        <v>1140</v>
      </c>
      <c r="D1977" s="72" t="s">
        <v>2146</v>
      </c>
      <c r="E1977" s="19" t="s">
        <v>231</v>
      </c>
      <c r="F1977" s="19" t="s">
        <v>1141</v>
      </c>
      <c r="G1977" s="85" t="s">
        <v>1142</v>
      </c>
      <c r="H1977" s="109"/>
      <c r="I1977" s="105">
        <v>222272.9</v>
      </c>
      <c r="J1977" s="75">
        <v>222272.89999999997</v>
      </c>
      <c r="K1977" s="76">
        <v>1</v>
      </c>
      <c r="L1977" s="76" t="s">
        <v>2717</v>
      </c>
    </row>
    <row r="1978" spans="1:12" ht="75" customHeight="1" x14ac:dyDescent="0.3">
      <c r="A1978" s="70">
        <f t="shared" si="30"/>
        <v>1971</v>
      </c>
      <c r="B1978" s="76" t="s">
        <v>452</v>
      </c>
      <c r="C1978" s="19" t="s">
        <v>1140</v>
      </c>
      <c r="D1978" s="72" t="s">
        <v>2146</v>
      </c>
      <c r="E1978" s="19" t="s">
        <v>231</v>
      </c>
      <c r="F1978" s="19" t="s">
        <v>1143</v>
      </c>
      <c r="G1978" s="85" t="s">
        <v>1144</v>
      </c>
      <c r="H1978" s="109"/>
      <c r="I1978" s="105">
        <v>245452.15</v>
      </c>
      <c r="J1978" s="75">
        <v>245452.14999999997</v>
      </c>
      <c r="K1978" s="76">
        <v>2</v>
      </c>
      <c r="L1978" s="76" t="s">
        <v>2717</v>
      </c>
    </row>
    <row r="1979" spans="1:12" ht="75" customHeight="1" x14ac:dyDescent="0.3">
      <c r="A1979" s="70">
        <f t="shared" si="30"/>
        <v>1972</v>
      </c>
      <c r="B1979" s="76" t="s">
        <v>452</v>
      </c>
      <c r="C1979" s="19" t="s">
        <v>1140</v>
      </c>
      <c r="D1979" s="72" t="s">
        <v>2146</v>
      </c>
      <c r="E1979" s="19" t="s">
        <v>231</v>
      </c>
      <c r="F1979" s="19" t="s">
        <v>1145</v>
      </c>
      <c r="G1979" s="85" t="s">
        <v>1146</v>
      </c>
      <c r="H1979" s="109"/>
      <c r="I1979" s="105">
        <v>247058.54</v>
      </c>
      <c r="J1979" s="75">
        <v>247058.53999999998</v>
      </c>
      <c r="K1979" s="76">
        <v>3</v>
      </c>
      <c r="L1979" s="76" t="s">
        <v>2717</v>
      </c>
    </row>
    <row r="1980" spans="1:12" ht="75" customHeight="1" x14ac:dyDescent="0.3">
      <c r="A1980" s="70">
        <f t="shared" si="30"/>
        <v>1973</v>
      </c>
      <c r="B1980" s="76" t="s">
        <v>452</v>
      </c>
      <c r="C1980" s="19" t="s">
        <v>1140</v>
      </c>
      <c r="D1980" s="82" t="s">
        <v>183</v>
      </c>
      <c r="E1980" s="14" t="s">
        <v>1004</v>
      </c>
      <c r="F1980" s="107" t="s">
        <v>1050</v>
      </c>
      <c r="G1980" s="88" t="s">
        <v>1051</v>
      </c>
      <c r="H1980" s="111"/>
      <c r="I1980" s="99">
        <v>260423.42266500002</v>
      </c>
      <c r="J1980" s="75">
        <v>275689.57085461734</v>
      </c>
      <c r="K1980" s="76">
        <v>4</v>
      </c>
      <c r="L1980" s="76" t="s">
        <v>2717</v>
      </c>
    </row>
    <row r="1981" spans="1:12" ht="75" customHeight="1" x14ac:dyDescent="0.3">
      <c r="A1981" s="70">
        <f t="shared" si="30"/>
        <v>1974</v>
      </c>
      <c r="B1981" s="76" t="s">
        <v>452</v>
      </c>
      <c r="C1981" s="19" t="s">
        <v>1140</v>
      </c>
      <c r="D1981" s="72" t="s">
        <v>2146</v>
      </c>
      <c r="E1981" s="19" t="s">
        <v>231</v>
      </c>
      <c r="F1981" s="19" t="s">
        <v>1147</v>
      </c>
      <c r="G1981" s="85" t="s">
        <v>1148</v>
      </c>
      <c r="H1981" s="109"/>
      <c r="I1981" s="105">
        <v>260882.82</v>
      </c>
      <c r="J1981" s="75">
        <v>260882.81999999998</v>
      </c>
      <c r="K1981" s="76">
        <v>5</v>
      </c>
      <c r="L1981" s="76" t="s">
        <v>2717</v>
      </c>
    </row>
    <row r="1982" spans="1:12" ht="75" customHeight="1" x14ac:dyDescent="0.3">
      <c r="A1982" s="70">
        <f t="shared" si="30"/>
        <v>1975</v>
      </c>
      <c r="B1982" s="76" t="s">
        <v>452</v>
      </c>
      <c r="C1982" s="19" t="s">
        <v>1140</v>
      </c>
      <c r="D1982" s="72" t="s">
        <v>2146</v>
      </c>
      <c r="E1982" s="19" t="s">
        <v>231</v>
      </c>
      <c r="F1982" s="19" t="s">
        <v>1149</v>
      </c>
      <c r="G1982" s="85" t="s">
        <v>1150</v>
      </c>
      <c r="H1982" s="109"/>
      <c r="I1982" s="105">
        <v>269624.65999999997</v>
      </c>
      <c r="J1982" s="75">
        <v>269624.65999999992</v>
      </c>
      <c r="K1982" s="76">
        <v>6</v>
      </c>
      <c r="L1982" s="76" t="s">
        <v>2717</v>
      </c>
    </row>
    <row r="1983" spans="1:12" ht="75" customHeight="1" x14ac:dyDescent="0.3">
      <c r="A1983" s="70">
        <f t="shared" si="30"/>
        <v>1976</v>
      </c>
      <c r="B1983" s="76" t="s">
        <v>452</v>
      </c>
      <c r="C1983" s="19" t="s">
        <v>1140</v>
      </c>
      <c r="D1983" s="82" t="s">
        <v>183</v>
      </c>
      <c r="E1983" s="14" t="s">
        <v>1004</v>
      </c>
      <c r="F1983" s="107" t="s">
        <v>1052</v>
      </c>
      <c r="G1983" s="88" t="s">
        <v>1053</v>
      </c>
      <c r="H1983" s="111"/>
      <c r="I1983" s="99">
        <v>269675.75030999997</v>
      </c>
      <c r="J1983" s="75">
        <v>285484.27446366084</v>
      </c>
      <c r="K1983" s="76">
        <v>7</v>
      </c>
      <c r="L1983" s="76" t="s">
        <v>2717</v>
      </c>
    </row>
    <row r="1984" spans="1:12" ht="75" customHeight="1" x14ac:dyDescent="0.3">
      <c r="A1984" s="70">
        <f t="shared" si="30"/>
        <v>1977</v>
      </c>
      <c r="B1984" s="76" t="s">
        <v>452</v>
      </c>
      <c r="C1984" s="19" t="s">
        <v>1140</v>
      </c>
      <c r="D1984" s="72" t="s">
        <v>2146</v>
      </c>
      <c r="E1984" s="19" t="s">
        <v>231</v>
      </c>
      <c r="F1984" s="19" t="s">
        <v>1151</v>
      </c>
      <c r="G1984" s="85" t="s">
        <v>1152</v>
      </c>
      <c r="H1984" s="109"/>
      <c r="I1984" s="105">
        <v>271844.18</v>
      </c>
      <c r="J1984" s="75">
        <v>271844.17999999993</v>
      </c>
      <c r="K1984" s="76">
        <v>8</v>
      </c>
      <c r="L1984" s="76" t="s">
        <v>2717</v>
      </c>
    </row>
    <row r="1985" spans="1:441" ht="75" customHeight="1" x14ac:dyDescent="0.3">
      <c r="A1985" s="70">
        <f t="shared" si="30"/>
        <v>1978</v>
      </c>
      <c r="B1985" s="76" t="s">
        <v>452</v>
      </c>
      <c r="C1985" s="19" t="s">
        <v>1140</v>
      </c>
      <c r="D1985" s="72" t="s">
        <v>2146</v>
      </c>
      <c r="E1985" s="19" t="s">
        <v>231</v>
      </c>
      <c r="F1985" s="19" t="s">
        <v>1153</v>
      </c>
      <c r="G1985" s="85" t="s">
        <v>1154</v>
      </c>
      <c r="H1985" s="109"/>
      <c r="I1985" s="105">
        <v>285586.55</v>
      </c>
      <c r="J1985" s="75">
        <v>285586.55</v>
      </c>
      <c r="K1985" s="76">
        <v>9</v>
      </c>
      <c r="L1985" s="76" t="s">
        <v>2717</v>
      </c>
    </row>
    <row r="1986" spans="1:441" ht="75" customHeight="1" x14ac:dyDescent="0.3">
      <c r="A1986" s="70">
        <f t="shared" si="30"/>
        <v>1979</v>
      </c>
      <c r="B1986" s="76" t="s">
        <v>452</v>
      </c>
      <c r="C1986" s="19" t="s">
        <v>1140</v>
      </c>
      <c r="D1986" s="82" t="s">
        <v>183</v>
      </c>
      <c r="E1986" s="14" t="s">
        <v>1004</v>
      </c>
      <c r="F1986" s="107" t="s">
        <v>1054</v>
      </c>
      <c r="G1986" s="88" t="s">
        <v>1055</v>
      </c>
      <c r="H1986" s="111"/>
      <c r="I1986" s="99">
        <v>287113.25786999997</v>
      </c>
      <c r="J1986" s="75">
        <v>303943.97723077546</v>
      </c>
      <c r="K1986" s="76">
        <v>10</v>
      </c>
      <c r="L1986" s="76" t="s">
        <v>2717</v>
      </c>
    </row>
    <row r="1987" spans="1:441" ht="75" customHeight="1" x14ac:dyDescent="0.3">
      <c r="A1987" s="70">
        <f t="shared" si="30"/>
        <v>1980</v>
      </c>
      <c r="B1987" s="76" t="s">
        <v>452</v>
      </c>
      <c r="C1987" s="19" t="s">
        <v>1140</v>
      </c>
      <c r="D1987" s="72" t="s">
        <v>2146</v>
      </c>
      <c r="E1987" s="19" t="s">
        <v>231</v>
      </c>
      <c r="F1987" s="19" t="s">
        <v>1155</v>
      </c>
      <c r="G1987" s="85" t="s">
        <v>1156</v>
      </c>
      <c r="H1987" s="109"/>
      <c r="I1987" s="105">
        <v>288675.02</v>
      </c>
      <c r="J1987" s="75">
        <v>288675.02</v>
      </c>
      <c r="K1987" s="76">
        <v>11</v>
      </c>
      <c r="L1987" s="76" t="s">
        <v>2717</v>
      </c>
    </row>
    <row r="1988" spans="1:441" ht="75" customHeight="1" x14ac:dyDescent="0.3">
      <c r="A1988" s="70">
        <f t="shared" si="30"/>
        <v>1981</v>
      </c>
      <c r="B1988" s="76" t="s">
        <v>452</v>
      </c>
      <c r="C1988" s="19" t="s">
        <v>1140</v>
      </c>
      <c r="D1988" s="82" t="s">
        <v>183</v>
      </c>
      <c r="E1988" s="14" t="s">
        <v>1004</v>
      </c>
      <c r="F1988" s="107" t="s">
        <v>1057</v>
      </c>
      <c r="G1988" s="88" t="s">
        <v>1058</v>
      </c>
      <c r="H1988" s="111"/>
      <c r="I1988" s="99">
        <v>302842.22738999996</v>
      </c>
      <c r="J1988" s="75">
        <v>320594.98662378325</v>
      </c>
      <c r="K1988" s="76">
        <v>12</v>
      </c>
      <c r="L1988" s="76" t="s">
        <v>2717</v>
      </c>
    </row>
    <row r="1989" spans="1:441" ht="75" customHeight="1" x14ac:dyDescent="0.3">
      <c r="A1989" s="70">
        <f t="shared" si="30"/>
        <v>1982</v>
      </c>
      <c r="B1989" s="76" t="s">
        <v>452</v>
      </c>
      <c r="C1989" s="19" t="s">
        <v>1140</v>
      </c>
      <c r="D1989" s="72" t="s">
        <v>2146</v>
      </c>
      <c r="E1989" s="19" t="s">
        <v>231</v>
      </c>
      <c r="F1989" s="19" t="s">
        <v>1157</v>
      </c>
      <c r="G1989" s="85" t="s">
        <v>1158</v>
      </c>
      <c r="H1989" s="109"/>
      <c r="I1989" s="105">
        <v>304457.53000000003</v>
      </c>
      <c r="J1989" s="75">
        <v>318872.96097720414</v>
      </c>
      <c r="K1989" s="76">
        <v>13</v>
      </c>
      <c r="L1989" s="76" t="s">
        <v>2717</v>
      </c>
    </row>
    <row r="1990" spans="1:441" ht="75" customHeight="1" x14ac:dyDescent="0.3">
      <c r="A1990" s="70">
        <f t="shared" si="30"/>
        <v>1983</v>
      </c>
      <c r="B1990" s="76" t="s">
        <v>452</v>
      </c>
      <c r="C1990" s="19" t="s">
        <v>1140</v>
      </c>
      <c r="D1990" s="82" t="s">
        <v>183</v>
      </c>
      <c r="E1990" s="14" t="s">
        <v>1004</v>
      </c>
      <c r="F1990" s="107" t="s">
        <v>1059</v>
      </c>
      <c r="G1990" s="88" t="s">
        <v>1060</v>
      </c>
      <c r="H1990" s="111"/>
      <c r="I1990" s="99">
        <v>310023.24634499999</v>
      </c>
      <c r="J1990" s="75">
        <v>328196.9604160926</v>
      </c>
      <c r="K1990" s="76">
        <v>14</v>
      </c>
      <c r="L1990" s="76" t="s">
        <v>2717</v>
      </c>
    </row>
    <row r="1991" spans="1:441" s="62" customFormat="1" ht="75" customHeight="1" x14ac:dyDescent="0.3">
      <c r="A1991" s="70">
        <f t="shared" si="30"/>
        <v>1984</v>
      </c>
      <c r="B1991" s="76" t="s">
        <v>452</v>
      </c>
      <c r="C1991" s="19" t="s">
        <v>1140</v>
      </c>
      <c r="D1991" s="82" t="s">
        <v>183</v>
      </c>
      <c r="E1991" s="14" t="s">
        <v>1004</v>
      </c>
      <c r="F1991" s="107" t="s">
        <v>1062</v>
      </c>
      <c r="G1991" s="88" t="s">
        <v>1063</v>
      </c>
      <c r="H1991" s="111"/>
      <c r="I1991" s="99">
        <v>334301.73409499996</v>
      </c>
      <c r="J1991" s="75">
        <v>353898.66497208655</v>
      </c>
      <c r="K1991" s="76">
        <v>15</v>
      </c>
      <c r="L1991" s="76" t="s">
        <v>2717</v>
      </c>
      <c r="M1991" s="6"/>
      <c r="N1991" s="6"/>
      <c r="O1991" s="6"/>
      <c r="P1991" s="6"/>
      <c r="Q1991" s="6"/>
      <c r="R1991" s="6"/>
      <c r="S1991" s="6"/>
      <c r="T1991" s="6"/>
      <c r="U1991" s="6"/>
      <c r="V1991" s="6"/>
      <c r="W1991" s="6"/>
      <c r="X1991" s="6"/>
      <c r="Y1991" s="6"/>
      <c r="Z1991" s="6"/>
      <c r="AA1991" s="6"/>
      <c r="AB1991" s="6"/>
      <c r="AC1991" s="6"/>
      <c r="AD1991" s="6"/>
      <c r="AE1991" s="6"/>
      <c r="AF1991" s="6"/>
      <c r="AG1991" s="6"/>
      <c r="AH1991" s="6"/>
      <c r="AI1991" s="6"/>
      <c r="AJ1991" s="6"/>
      <c r="AK1991" s="6"/>
      <c r="AL1991" s="6"/>
      <c r="AM1991" s="6"/>
      <c r="AN1991" s="6"/>
      <c r="AO1991" s="6"/>
      <c r="AP1991" s="6"/>
      <c r="AQ1991" s="6"/>
      <c r="AR1991" s="6"/>
      <c r="AS1991" s="6"/>
      <c r="AT1991" s="6"/>
      <c r="AU1991" s="6"/>
      <c r="AV1991" s="6"/>
      <c r="AW1991" s="6"/>
      <c r="AX1991" s="6"/>
      <c r="AY1991" s="6"/>
      <c r="AZ1991" s="6"/>
      <c r="BA1991" s="6"/>
      <c r="BB1991" s="6"/>
      <c r="BC1991" s="6"/>
      <c r="BD1991" s="6"/>
      <c r="BE1991" s="6"/>
      <c r="BF1991" s="6"/>
      <c r="BG1991" s="6"/>
      <c r="BH1991" s="6"/>
      <c r="BI1991" s="6"/>
      <c r="BJ1991" s="6"/>
      <c r="BK1991" s="6"/>
      <c r="BL1991" s="6"/>
      <c r="BM1991" s="6"/>
      <c r="BN1991" s="6"/>
      <c r="BO1991" s="6"/>
      <c r="BP1991" s="6"/>
      <c r="BQ1991" s="6"/>
      <c r="BR1991" s="6"/>
      <c r="BS1991" s="6"/>
      <c r="BT1991" s="6"/>
      <c r="BU1991" s="6"/>
      <c r="BV1991" s="6"/>
      <c r="BW1991" s="6"/>
      <c r="BX1991" s="6"/>
      <c r="BY1991" s="6"/>
      <c r="BZ1991" s="6"/>
      <c r="CA1991" s="6"/>
      <c r="CB1991" s="6"/>
      <c r="CC1991" s="6"/>
      <c r="CD1991" s="6"/>
      <c r="CE1991" s="6"/>
      <c r="CF1991" s="6"/>
      <c r="CG1991" s="6"/>
      <c r="CH1991" s="6"/>
      <c r="CI1991" s="6"/>
      <c r="CJ1991" s="6"/>
      <c r="CK1991" s="6"/>
      <c r="CL1991" s="6"/>
      <c r="CM1991" s="6"/>
      <c r="CN1991" s="6"/>
      <c r="CO1991" s="6"/>
      <c r="CP1991" s="6"/>
      <c r="CQ1991" s="6"/>
      <c r="CR1991" s="6"/>
      <c r="CS1991" s="6"/>
      <c r="CT1991" s="6"/>
      <c r="CU1991" s="6"/>
      <c r="CV1991" s="6"/>
      <c r="CW1991" s="6"/>
      <c r="CX1991" s="6"/>
      <c r="CY1991" s="6"/>
      <c r="CZ1991" s="6"/>
      <c r="DA1991" s="6"/>
      <c r="DB1991" s="6"/>
      <c r="DC1991" s="6"/>
      <c r="DD1991" s="6"/>
      <c r="DE1991" s="6"/>
      <c r="DF1991" s="6"/>
      <c r="DG1991" s="6"/>
      <c r="DH1991" s="6"/>
      <c r="DI1991" s="6"/>
      <c r="DJ1991" s="6"/>
      <c r="DK1991" s="6"/>
      <c r="DL1991" s="6"/>
      <c r="DM1991" s="6"/>
      <c r="DN1991" s="6"/>
      <c r="DO1991" s="6"/>
      <c r="DP1991" s="6"/>
      <c r="DQ1991" s="6"/>
      <c r="DR1991" s="6"/>
      <c r="DS1991" s="6"/>
      <c r="DT1991" s="6"/>
      <c r="DU1991" s="6"/>
      <c r="DV1991" s="6"/>
      <c r="DW1991" s="6"/>
      <c r="DX1991" s="6"/>
      <c r="DY1991" s="6"/>
      <c r="DZ1991" s="6"/>
      <c r="EA1991" s="6"/>
      <c r="EB1991" s="6"/>
      <c r="EC1991" s="6"/>
      <c r="ED1991" s="6"/>
      <c r="EE1991" s="6"/>
      <c r="EF1991" s="6"/>
      <c r="EG1991" s="6"/>
      <c r="EH1991" s="6"/>
      <c r="EI1991" s="6"/>
      <c r="EJ1991" s="6"/>
      <c r="EK1991" s="6"/>
      <c r="EL1991" s="6"/>
      <c r="EM1991" s="6"/>
      <c r="EN1991" s="6"/>
      <c r="EO1991" s="6"/>
      <c r="EP1991" s="6"/>
      <c r="EQ1991" s="6"/>
      <c r="ER1991" s="6"/>
      <c r="ES1991" s="6"/>
      <c r="ET1991" s="6"/>
      <c r="EU1991" s="6"/>
      <c r="EV1991" s="6"/>
      <c r="EW1991" s="6"/>
      <c r="EX1991" s="6"/>
      <c r="EY1991" s="6"/>
      <c r="EZ1991" s="6"/>
      <c r="FA1991" s="6"/>
      <c r="FB1991" s="6"/>
      <c r="FC1991" s="6"/>
      <c r="FD1991" s="6"/>
      <c r="FE1991" s="6"/>
      <c r="FF1991" s="6"/>
      <c r="FG1991" s="6"/>
      <c r="FH1991" s="6"/>
      <c r="FI1991" s="6"/>
      <c r="FJ1991" s="6"/>
      <c r="FK1991" s="6"/>
      <c r="FL1991" s="6"/>
      <c r="FM1991" s="6"/>
      <c r="FN1991" s="6"/>
      <c r="FO1991" s="6"/>
      <c r="FP1991" s="6"/>
      <c r="FQ1991" s="6"/>
      <c r="FR1991" s="6"/>
      <c r="FS1991" s="6"/>
      <c r="FT1991" s="6"/>
      <c r="FU1991" s="6"/>
      <c r="FV1991" s="6"/>
      <c r="FW1991" s="6"/>
      <c r="FX1991" s="6"/>
      <c r="FY1991" s="6"/>
      <c r="FZ1991" s="6"/>
      <c r="GA1991" s="6"/>
      <c r="GB1991" s="6"/>
      <c r="GC1991" s="6"/>
      <c r="GD1991" s="6"/>
      <c r="GE1991" s="6"/>
      <c r="GF1991" s="6"/>
      <c r="GG1991" s="6"/>
      <c r="GH1991" s="6"/>
      <c r="GI1991" s="6"/>
      <c r="GJ1991" s="6"/>
      <c r="GK1991" s="6"/>
      <c r="GL1991" s="6"/>
      <c r="GM1991" s="6"/>
      <c r="GN1991" s="6"/>
      <c r="GO1991" s="6"/>
      <c r="GP1991" s="6"/>
      <c r="GQ1991" s="6"/>
      <c r="GR1991" s="6"/>
      <c r="GS1991" s="6"/>
      <c r="GT1991" s="6"/>
      <c r="GU1991" s="6"/>
      <c r="GV1991" s="6"/>
      <c r="GW1991" s="6"/>
      <c r="GX1991" s="6"/>
      <c r="GY1991" s="6"/>
      <c r="GZ1991" s="6"/>
      <c r="HA1991" s="6"/>
      <c r="HB1991" s="6"/>
      <c r="HC1991" s="6"/>
      <c r="HD1991" s="6"/>
      <c r="HE1991" s="6"/>
      <c r="HF1991" s="6"/>
      <c r="HG1991" s="6"/>
      <c r="HH1991" s="6"/>
      <c r="HI1991" s="6"/>
      <c r="HJ1991" s="6"/>
      <c r="HK1991" s="6"/>
      <c r="HL1991" s="6"/>
      <c r="HM1991" s="6"/>
      <c r="HN1991" s="6"/>
      <c r="HO1991" s="6"/>
      <c r="HP1991" s="6"/>
      <c r="HQ1991" s="6"/>
      <c r="HR1991" s="6"/>
      <c r="HS1991" s="6"/>
      <c r="HT1991" s="6"/>
      <c r="HU1991" s="6"/>
      <c r="HV1991" s="6"/>
      <c r="HW1991" s="6"/>
      <c r="HX1991" s="6"/>
      <c r="HY1991" s="6"/>
      <c r="HZ1991" s="6"/>
      <c r="IA1991" s="6"/>
      <c r="IB1991" s="6"/>
      <c r="IC1991" s="6"/>
      <c r="ID1991" s="6"/>
      <c r="IE1991" s="6"/>
      <c r="IF1991" s="6"/>
      <c r="IG1991" s="6"/>
      <c r="IH1991" s="6"/>
      <c r="II1991" s="6"/>
      <c r="IJ1991" s="6"/>
      <c r="IK1991" s="6"/>
      <c r="IL1991" s="6"/>
      <c r="IM1991" s="6"/>
      <c r="IN1991" s="6"/>
      <c r="IO1991" s="6"/>
      <c r="IP1991" s="6"/>
      <c r="IQ1991" s="6"/>
      <c r="IR1991" s="6"/>
      <c r="IS1991" s="6"/>
      <c r="IT1991" s="6"/>
      <c r="IU1991" s="6"/>
      <c r="IV1991" s="6"/>
      <c r="IW1991" s="6"/>
      <c r="IX1991" s="6"/>
      <c r="IY1991" s="6"/>
      <c r="IZ1991" s="6"/>
      <c r="JA1991" s="6"/>
      <c r="JB1991" s="6"/>
      <c r="JC1991" s="6"/>
      <c r="JD1991" s="6"/>
      <c r="JE1991" s="6"/>
      <c r="JF1991" s="6"/>
      <c r="JG1991" s="6"/>
      <c r="JH1991" s="6"/>
      <c r="JI1991" s="6"/>
      <c r="JJ1991" s="6"/>
      <c r="JK1991" s="6"/>
      <c r="JL1991" s="6"/>
      <c r="JM1991" s="6"/>
      <c r="JN1991" s="6"/>
      <c r="JO1991" s="6"/>
      <c r="JP1991" s="6"/>
      <c r="JQ1991" s="6"/>
      <c r="JR1991" s="6"/>
      <c r="JS1991" s="6"/>
      <c r="JT1991" s="6"/>
      <c r="JU1991" s="6"/>
      <c r="JV1991" s="6"/>
      <c r="JW1991" s="6"/>
      <c r="JX1991" s="6"/>
      <c r="JY1991" s="6"/>
      <c r="JZ1991" s="6"/>
      <c r="KA1991" s="6"/>
      <c r="KB1991" s="6"/>
      <c r="KC1991" s="6"/>
      <c r="KD1991" s="6"/>
      <c r="KE1991" s="6"/>
      <c r="KF1991" s="6"/>
      <c r="KG1991" s="6"/>
      <c r="KH1991" s="6"/>
      <c r="KI1991" s="6"/>
      <c r="KJ1991" s="6"/>
      <c r="KK1991" s="6"/>
      <c r="KL1991" s="6"/>
      <c r="KM1991" s="6"/>
      <c r="KN1991" s="6"/>
      <c r="KO1991" s="6"/>
      <c r="KP1991" s="6"/>
      <c r="KQ1991" s="6"/>
      <c r="KR1991" s="6"/>
      <c r="KS1991" s="6"/>
      <c r="KT1991" s="6"/>
      <c r="KU1991" s="6"/>
      <c r="KV1991" s="6"/>
      <c r="KW1991" s="6"/>
      <c r="KX1991" s="6"/>
      <c r="KY1991" s="6"/>
      <c r="KZ1991" s="6"/>
      <c r="LA1991" s="6"/>
      <c r="LB1991" s="6"/>
      <c r="LC1991" s="6"/>
      <c r="LD1991" s="6"/>
      <c r="LE1991" s="6"/>
      <c r="LF1991" s="6"/>
      <c r="LG1991" s="6"/>
      <c r="LH1991" s="6"/>
      <c r="LI1991" s="6"/>
      <c r="LJ1991" s="6"/>
      <c r="LK1991" s="6"/>
      <c r="LL1991" s="6"/>
      <c r="LM1991" s="6"/>
      <c r="LN1991" s="6"/>
      <c r="LO1991" s="6"/>
      <c r="LP1991" s="6"/>
      <c r="LQ1991" s="6"/>
      <c r="LR1991" s="6"/>
      <c r="LS1991" s="6"/>
      <c r="LT1991" s="6"/>
      <c r="LU1991" s="6"/>
      <c r="LV1991" s="6"/>
      <c r="LW1991" s="6"/>
      <c r="LX1991" s="6"/>
      <c r="LY1991" s="6"/>
      <c r="LZ1991" s="6"/>
      <c r="MA1991" s="6"/>
      <c r="MB1991" s="6"/>
      <c r="MC1991" s="6"/>
      <c r="MD1991" s="6"/>
      <c r="ME1991" s="6"/>
      <c r="MF1991" s="6"/>
      <c r="MG1991" s="6"/>
      <c r="MH1991" s="6"/>
      <c r="MI1991" s="6"/>
      <c r="MJ1991" s="6"/>
      <c r="MK1991" s="6"/>
      <c r="ML1991" s="6"/>
      <c r="MM1991" s="6"/>
      <c r="MN1991" s="6"/>
      <c r="MO1991" s="6"/>
      <c r="MP1991" s="6"/>
      <c r="MQ1991" s="6"/>
      <c r="MR1991" s="6"/>
      <c r="MS1991" s="6"/>
      <c r="MT1991" s="6"/>
      <c r="MU1991" s="6"/>
      <c r="MV1991" s="6"/>
      <c r="MW1991" s="6"/>
      <c r="MX1991" s="6"/>
      <c r="MY1991" s="6"/>
      <c r="MZ1991" s="6"/>
      <c r="NA1991" s="6"/>
      <c r="NB1991" s="6"/>
      <c r="NC1991" s="6"/>
      <c r="ND1991" s="6"/>
      <c r="NE1991" s="6"/>
      <c r="NF1991" s="6"/>
      <c r="NG1991" s="6"/>
      <c r="NH1991" s="6"/>
      <c r="NI1991" s="6"/>
      <c r="NJ1991" s="6"/>
      <c r="NK1991" s="6"/>
      <c r="NL1991" s="6"/>
      <c r="NM1991" s="6"/>
      <c r="NN1991" s="6"/>
      <c r="NO1991" s="6"/>
      <c r="NP1991" s="6"/>
      <c r="NQ1991" s="6"/>
      <c r="NR1991" s="6"/>
      <c r="NS1991" s="6"/>
      <c r="NT1991" s="6"/>
      <c r="NU1991" s="6"/>
      <c r="NV1991" s="6"/>
      <c r="NW1991" s="6"/>
      <c r="NX1991" s="6"/>
      <c r="NY1991" s="6"/>
      <c r="NZ1991" s="6"/>
      <c r="OA1991" s="6"/>
      <c r="OB1991" s="6"/>
      <c r="OC1991" s="6"/>
      <c r="OD1991" s="6"/>
      <c r="OE1991" s="6"/>
      <c r="OF1991" s="6"/>
      <c r="OG1991" s="6"/>
      <c r="OH1991" s="6"/>
      <c r="OI1991" s="6"/>
      <c r="OJ1991" s="6"/>
      <c r="OK1991" s="6"/>
      <c r="OL1991" s="6"/>
      <c r="OM1991" s="6"/>
      <c r="ON1991" s="6"/>
      <c r="OO1991" s="6"/>
      <c r="OP1991" s="6"/>
      <c r="OQ1991" s="6"/>
      <c r="OR1991" s="6"/>
      <c r="OS1991" s="6"/>
      <c r="OT1991" s="6"/>
      <c r="OU1991" s="6"/>
      <c r="OV1991" s="6"/>
      <c r="OW1991" s="6"/>
      <c r="OX1991" s="6"/>
      <c r="OY1991" s="6"/>
      <c r="OZ1991" s="6"/>
      <c r="PA1991" s="6"/>
      <c r="PB1991" s="6"/>
      <c r="PC1991" s="6"/>
      <c r="PD1991" s="6"/>
      <c r="PE1991" s="6"/>
      <c r="PF1991" s="6"/>
      <c r="PG1991" s="6"/>
      <c r="PH1991" s="6"/>
      <c r="PI1991" s="6"/>
      <c r="PJ1991" s="6"/>
      <c r="PK1991" s="6"/>
      <c r="PL1991" s="6"/>
      <c r="PM1991" s="6"/>
      <c r="PN1991" s="6"/>
      <c r="PO1991" s="6"/>
      <c r="PP1991" s="6"/>
      <c r="PQ1991" s="6"/>
      <c r="PR1991" s="6"/>
      <c r="PS1991" s="6"/>
      <c r="PT1991" s="6"/>
      <c r="PU1991" s="6"/>
      <c r="PV1991" s="6"/>
      <c r="PW1991" s="6"/>
      <c r="PX1991" s="6"/>
      <c r="PY1991" s="6"/>
    </row>
    <row r="1992" spans="1:441" ht="75" customHeight="1" x14ac:dyDescent="0.3">
      <c r="A1992" s="70">
        <f t="shared" si="30"/>
        <v>1985</v>
      </c>
      <c r="B1992" s="76" t="s">
        <v>452</v>
      </c>
      <c r="C1992" s="19" t="s">
        <v>1140</v>
      </c>
      <c r="D1992" s="82" t="s">
        <v>183</v>
      </c>
      <c r="E1992" s="14" t="s">
        <v>1004</v>
      </c>
      <c r="F1992" s="107" t="s">
        <v>1065</v>
      </c>
      <c r="G1992" s="88" t="s">
        <v>1066</v>
      </c>
      <c r="H1992" s="111"/>
      <c r="I1992" s="99">
        <v>337934.75590499997</v>
      </c>
      <c r="J1992" s="75">
        <v>357744.65629442927</v>
      </c>
      <c r="K1992" s="76">
        <v>16</v>
      </c>
      <c r="L1992" s="76" t="s">
        <v>2717</v>
      </c>
    </row>
    <row r="1993" spans="1:441" s="62" customFormat="1" ht="75" customHeight="1" x14ac:dyDescent="0.3">
      <c r="A1993" s="70">
        <f t="shared" ref="A1993:A2056" si="31">ROW(A1986)</f>
        <v>1986</v>
      </c>
      <c r="B1993" s="76" t="s">
        <v>452</v>
      </c>
      <c r="C1993" s="19" t="s">
        <v>1140</v>
      </c>
      <c r="D1993" s="72" t="s">
        <v>2146</v>
      </c>
      <c r="E1993" s="19" t="s">
        <v>231</v>
      </c>
      <c r="F1993" s="19" t="s">
        <v>1159</v>
      </c>
      <c r="G1993" s="85" t="s">
        <v>1160</v>
      </c>
      <c r="H1993" s="109"/>
      <c r="I1993" s="105">
        <v>338920.83</v>
      </c>
      <c r="J1993" s="75">
        <v>355632.25428067398</v>
      </c>
      <c r="K1993" s="76">
        <v>17</v>
      </c>
      <c r="L1993" s="76" t="s">
        <v>2717</v>
      </c>
      <c r="M1993" s="6"/>
      <c r="N1993" s="6"/>
      <c r="O1993" s="6"/>
      <c r="P1993" s="6"/>
      <c r="Q1993" s="6"/>
      <c r="R1993" s="6"/>
      <c r="S1993" s="6"/>
      <c r="T1993" s="6"/>
      <c r="U1993" s="6"/>
      <c r="V1993" s="6"/>
      <c r="W1993" s="6"/>
      <c r="X1993" s="6"/>
      <c r="Y1993" s="6"/>
      <c r="Z1993" s="6"/>
      <c r="AA1993" s="6"/>
      <c r="AB1993" s="6"/>
      <c r="AC1993" s="6"/>
      <c r="AD1993" s="6"/>
      <c r="AE1993" s="6"/>
      <c r="AF1993" s="6"/>
      <c r="AG1993" s="6"/>
      <c r="AH1993" s="6"/>
      <c r="AI1993" s="6"/>
      <c r="AJ1993" s="6"/>
      <c r="AK1993" s="6"/>
      <c r="AL1993" s="6"/>
      <c r="AM1993" s="6"/>
      <c r="AN1993" s="6"/>
      <c r="AO1993" s="6"/>
      <c r="AP1993" s="6"/>
      <c r="AQ1993" s="6"/>
      <c r="AR1993" s="6"/>
      <c r="AS1993" s="6"/>
      <c r="AT1993" s="6"/>
      <c r="AU1993" s="6"/>
      <c r="AV1993" s="6"/>
      <c r="AW1993" s="6"/>
      <c r="AX1993" s="6"/>
      <c r="AY1993" s="6"/>
      <c r="AZ1993" s="6"/>
      <c r="BA1993" s="6"/>
      <c r="BB1993" s="6"/>
      <c r="BC1993" s="6"/>
      <c r="BD1993" s="6"/>
      <c r="BE1993" s="6"/>
      <c r="BF1993" s="6"/>
      <c r="BG1993" s="6"/>
      <c r="BH1993" s="6"/>
      <c r="BI1993" s="6"/>
      <c r="BJ1993" s="6"/>
      <c r="BK1993" s="6"/>
      <c r="BL1993" s="6"/>
      <c r="BM1993" s="6"/>
      <c r="BN1993" s="6"/>
      <c r="BO1993" s="6"/>
      <c r="BP1993" s="6"/>
      <c r="BQ1993" s="6"/>
      <c r="BR1993" s="6"/>
      <c r="BS1993" s="6"/>
      <c r="BT1993" s="6"/>
      <c r="BU1993" s="6"/>
      <c r="BV1993" s="6"/>
      <c r="BW1993" s="6"/>
      <c r="BX1993" s="6"/>
      <c r="BY1993" s="6"/>
      <c r="BZ1993" s="6"/>
      <c r="CA1993" s="6"/>
      <c r="CB1993" s="6"/>
      <c r="CC1993" s="6"/>
      <c r="CD1993" s="6"/>
      <c r="CE1993" s="6"/>
      <c r="CF1993" s="6"/>
      <c r="CG1993" s="6"/>
      <c r="CH1993" s="6"/>
      <c r="CI1993" s="6"/>
      <c r="CJ1993" s="6"/>
      <c r="CK1993" s="6"/>
      <c r="CL1993" s="6"/>
      <c r="CM1993" s="6"/>
      <c r="CN1993" s="6"/>
      <c r="CO1993" s="6"/>
      <c r="CP1993" s="6"/>
      <c r="CQ1993" s="6"/>
      <c r="CR1993" s="6"/>
      <c r="CS1993" s="6"/>
      <c r="CT1993" s="6"/>
      <c r="CU1993" s="6"/>
      <c r="CV1993" s="6"/>
      <c r="CW1993" s="6"/>
      <c r="CX1993" s="6"/>
      <c r="CY1993" s="6"/>
      <c r="CZ1993" s="6"/>
      <c r="DA1993" s="6"/>
      <c r="DB1993" s="6"/>
      <c r="DC1993" s="6"/>
      <c r="DD1993" s="6"/>
      <c r="DE1993" s="6"/>
      <c r="DF1993" s="6"/>
      <c r="DG1993" s="6"/>
      <c r="DH1993" s="6"/>
      <c r="DI1993" s="6"/>
      <c r="DJ1993" s="6"/>
      <c r="DK1993" s="6"/>
      <c r="DL1993" s="6"/>
      <c r="DM1993" s="6"/>
      <c r="DN1993" s="6"/>
      <c r="DO1993" s="6"/>
      <c r="DP1993" s="6"/>
      <c r="DQ1993" s="6"/>
      <c r="DR1993" s="6"/>
      <c r="DS1993" s="6"/>
      <c r="DT1993" s="6"/>
      <c r="DU1993" s="6"/>
      <c r="DV1993" s="6"/>
      <c r="DW1993" s="6"/>
      <c r="DX1993" s="6"/>
      <c r="DY1993" s="6"/>
      <c r="DZ1993" s="6"/>
      <c r="EA1993" s="6"/>
      <c r="EB1993" s="6"/>
      <c r="EC1993" s="6"/>
      <c r="ED1993" s="6"/>
      <c r="EE1993" s="6"/>
      <c r="EF1993" s="6"/>
      <c r="EG1993" s="6"/>
      <c r="EH1993" s="6"/>
      <c r="EI1993" s="6"/>
      <c r="EJ1993" s="6"/>
      <c r="EK1993" s="6"/>
      <c r="EL1993" s="6"/>
      <c r="EM1993" s="6"/>
      <c r="EN1993" s="6"/>
      <c r="EO1993" s="6"/>
      <c r="EP1993" s="6"/>
      <c r="EQ1993" s="6"/>
      <c r="ER1993" s="6"/>
      <c r="ES1993" s="6"/>
      <c r="ET1993" s="6"/>
      <c r="EU1993" s="6"/>
      <c r="EV1993" s="6"/>
      <c r="EW1993" s="6"/>
      <c r="EX1993" s="6"/>
      <c r="EY1993" s="6"/>
      <c r="EZ1993" s="6"/>
      <c r="FA1993" s="6"/>
      <c r="FB1993" s="6"/>
      <c r="FC1993" s="6"/>
      <c r="FD1993" s="6"/>
      <c r="FE1993" s="6"/>
      <c r="FF1993" s="6"/>
      <c r="FG1993" s="6"/>
      <c r="FH1993" s="6"/>
      <c r="FI1993" s="6"/>
      <c r="FJ1993" s="6"/>
      <c r="FK1993" s="6"/>
      <c r="FL1993" s="6"/>
      <c r="FM1993" s="6"/>
      <c r="FN1993" s="6"/>
      <c r="FO1993" s="6"/>
      <c r="FP1993" s="6"/>
      <c r="FQ1993" s="6"/>
      <c r="FR1993" s="6"/>
      <c r="FS1993" s="6"/>
      <c r="FT1993" s="6"/>
      <c r="FU1993" s="6"/>
      <c r="FV1993" s="6"/>
      <c r="FW1993" s="6"/>
      <c r="FX1993" s="6"/>
      <c r="FY1993" s="6"/>
      <c r="FZ1993" s="6"/>
      <c r="GA1993" s="6"/>
      <c r="GB1993" s="6"/>
      <c r="GC1993" s="6"/>
      <c r="GD1993" s="6"/>
      <c r="GE1993" s="6"/>
      <c r="GF1993" s="6"/>
      <c r="GG1993" s="6"/>
      <c r="GH1993" s="6"/>
      <c r="GI1993" s="6"/>
      <c r="GJ1993" s="6"/>
      <c r="GK1993" s="6"/>
      <c r="GL1993" s="6"/>
      <c r="GM1993" s="6"/>
      <c r="GN1993" s="6"/>
      <c r="GO1993" s="6"/>
      <c r="GP1993" s="6"/>
      <c r="GQ1993" s="6"/>
      <c r="GR1993" s="6"/>
      <c r="GS1993" s="6"/>
      <c r="GT1993" s="6"/>
      <c r="GU1993" s="6"/>
      <c r="GV1993" s="6"/>
      <c r="GW1993" s="6"/>
      <c r="GX1993" s="6"/>
      <c r="GY1993" s="6"/>
      <c r="GZ1993" s="6"/>
      <c r="HA1993" s="6"/>
      <c r="HB1993" s="6"/>
      <c r="HC1993" s="6"/>
      <c r="HD1993" s="6"/>
      <c r="HE1993" s="6"/>
      <c r="HF1993" s="6"/>
      <c r="HG1993" s="6"/>
      <c r="HH1993" s="6"/>
      <c r="HI1993" s="6"/>
      <c r="HJ1993" s="6"/>
      <c r="HK1993" s="6"/>
      <c r="HL1993" s="6"/>
      <c r="HM1993" s="6"/>
      <c r="HN1993" s="6"/>
      <c r="HO1993" s="6"/>
      <c r="HP1993" s="6"/>
      <c r="HQ1993" s="6"/>
      <c r="HR1993" s="6"/>
      <c r="HS1993" s="6"/>
      <c r="HT1993" s="6"/>
      <c r="HU1993" s="6"/>
      <c r="HV1993" s="6"/>
      <c r="HW1993" s="6"/>
      <c r="HX1993" s="6"/>
      <c r="HY1993" s="6"/>
      <c r="HZ1993" s="6"/>
      <c r="IA1993" s="6"/>
      <c r="IB1993" s="6"/>
      <c r="IC1993" s="6"/>
      <c r="ID1993" s="6"/>
      <c r="IE1993" s="6"/>
      <c r="IF1993" s="6"/>
      <c r="IG1993" s="6"/>
      <c r="IH1993" s="6"/>
      <c r="II1993" s="6"/>
      <c r="IJ1993" s="6"/>
      <c r="IK1993" s="6"/>
      <c r="IL1993" s="6"/>
      <c r="IM1993" s="6"/>
      <c r="IN1993" s="6"/>
      <c r="IO1993" s="6"/>
      <c r="IP1993" s="6"/>
      <c r="IQ1993" s="6"/>
      <c r="IR1993" s="6"/>
      <c r="IS1993" s="6"/>
      <c r="IT1993" s="6"/>
      <c r="IU1993" s="6"/>
      <c r="IV1993" s="6"/>
      <c r="IW1993" s="6"/>
      <c r="IX1993" s="6"/>
      <c r="IY1993" s="6"/>
      <c r="IZ1993" s="6"/>
      <c r="JA1993" s="6"/>
      <c r="JB1993" s="6"/>
      <c r="JC1993" s="6"/>
      <c r="JD1993" s="6"/>
      <c r="JE1993" s="6"/>
      <c r="JF1993" s="6"/>
      <c r="JG1993" s="6"/>
      <c r="JH1993" s="6"/>
      <c r="JI1993" s="6"/>
      <c r="JJ1993" s="6"/>
      <c r="JK1993" s="6"/>
      <c r="JL1993" s="6"/>
      <c r="JM1993" s="6"/>
      <c r="JN1993" s="6"/>
      <c r="JO1993" s="6"/>
      <c r="JP1993" s="6"/>
      <c r="JQ1993" s="6"/>
      <c r="JR1993" s="6"/>
      <c r="JS1993" s="6"/>
      <c r="JT1993" s="6"/>
      <c r="JU1993" s="6"/>
      <c r="JV1993" s="6"/>
      <c r="JW1993" s="6"/>
      <c r="JX1993" s="6"/>
      <c r="JY1993" s="6"/>
      <c r="JZ1993" s="6"/>
      <c r="KA1993" s="6"/>
      <c r="KB1993" s="6"/>
      <c r="KC1993" s="6"/>
      <c r="KD1993" s="6"/>
      <c r="KE1993" s="6"/>
      <c r="KF1993" s="6"/>
      <c r="KG1993" s="6"/>
      <c r="KH1993" s="6"/>
      <c r="KI1993" s="6"/>
      <c r="KJ1993" s="6"/>
      <c r="KK1993" s="6"/>
      <c r="KL1993" s="6"/>
      <c r="KM1993" s="6"/>
      <c r="KN1993" s="6"/>
      <c r="KO1993" s="6"/>
      <c r="KP1993" s="6"/>
      <c r="KQ1993" s="6"/>
      <c r="KR1993" s="6"/>
      <c r="KS1993" s="6"/>
      <c r="KT1993" s="6"/>
      <c r="KU1993" s="6"/>
      <c r="KV1993" s="6"/>
      <c r="KW1993" s="6"/>
      <c r="KX1993" s="6"/>
      <c r="KY1993" s="6"/>
      <c r="KZ1993" s="6"/>
      <c r="LA1993" s="6"/>
      <c r="LB1993" s="6"/>
      <c r="LC1993" s="6"/>
      <c r="LD1993" s="6"/>
      <c r="LE1993" s="6"/>
      <c r="LF1993" s="6"/>
      <c r="LG1993" s="6"/>
      <c r="LH1993" s="6"/>
      <c r="LI1993" s="6"/>
      <c r="LJ1993" s="6"/>
      <c r="LK1993" s="6"/>
      <c r="LL1993" s="6"/>
      <c r="LM1993" s="6"/>
      <c r="LN1993" s="6"/>
      <c r="LO1993" s="6"/>
      <c r="LP1993" s="6"/>
      <c r="LQ1993" s="6"/>
      <c r="LR1993" s="6"/>
      <c r="LS1993" s="6"/>
      <c r="LT1993" s="6"/>
      <c r="LU1993" s="6"/>
      <c r="LV1993" s="6"/>
      <c r="LW1993" s="6"/>
      <c r="LX1993" s="6"/>
      <c r="LY1993" s="6"/>
      <c r="LZ1993" s="6"/>
      <c r="MA1993" s="6"/>
      <c r="MB1993" s="6"/>
      <c r="MC1993" s="6"/>
      <c r="MD1993" s="6"/>
      <c r="ME1993" s="6"/>
      <c r="MF1993" s="6"/>
      <c r="MG1993" s="6"/>
      <c r="MH1993" s="6"/>
      <c r="MI1993" s="6"/>
      <c r="MJ1993" s="6"/>
      <c r="MK1993" s="6"/>
      <c r="ML1993" s="6"/>
      <c r="MM1993" s="6"/>
      <c r="MN1993" s="6"/>
      <c r="MO1993" s="6"/>
      <c r="MP1993" s="6"/>
      <c r="MQ1993" s="6"/>
      <c r="MR1993" s="6"/>
      <c r="MS1993" s="6"/>
      <c r="MT1993" s="6"/>
      <c r="MU1993" s="6"/>
      <c r="MV1993" s="6"/>
      <c r="MW1993" s="6"/>
      <c r="MX1993" s="6"/>
      <c r="MY1993" s="6"/>
      <c r="MZ1993" s="6"/>
      <c r="NA1993" s="6"/>
      <c r="NB1993" s="6"/>
      <c r="NC1993" s="6"/>
      <c r="ND1993" s="6"/>
      <c r="NE1993" s="6"/>
      <c r="NF1993" s="6"/>
      <c r="NG1993" s="6"/>
      <c r="NH1993" s="6"/>
      <c r="NI1993" s="6"/>
      <c r="NJ1993" s="6"/>
      <c r="NK1993" s="6"/>
      <c r="NL1993" s="6"/>
      <c r="NM1993" s="6"/>
      <c r="NN1993" s="6"/>
      <c r="NO1993" s="6"/>
      <c r="NP1993" s="6"/>
      <c r="NQ1993" s="6"/>
      <c r="NR1993" s="6"/>
      <c r="NS1993" s="6"/>
      <c r="NT1993" s="6"/>
      <c r="NU1993" s="6"/>
      <c r="NV1993" s="6"/>
      <c r="NW1993" s="6"/>
      <c r="NX1993" s="6"/>
      <c r="NY1993" s="6"/>
      <c r="NZ1993" s="6"/>
      <c r="OA1993" s="6"/>
      <c r="OB1993" s="6"/>
      <c r="OC1993" s="6"/>
      <c r="OD1993" s="6"/>
      <c r="OE1993" s="6"/>
      <c r="OF1993" s="6"/>
      <c r="OG1993" s="6"/>
      <c r="OH1993" s="6"/>
      <c r="OI1993" s="6"/>
      <c r="OJ1993" s="6"/>
      <c r="OK1993" s="6"/>
      <c r="OL1993" s="6"/>
      <c r="OM1993" s="6"/>
      <c r="ON1993" s="6"/>
      <c r="OO1993" s="6"/>
      <c r="OP1993" s="6"/>
      <c r="OQ1993" s="6"/>
      <c r="OR1993" s="6"/>
      <c r="OS1993" s="6"/>
      <c r="OT1993" s="6"/>
      <c r="OU1993" s="6"/>
      <c r="OV1993" s="6"/>
      <c r="OW1993" s="6"/>
      <c r="OX1993" s="6"/>
      <c r="OY1993" s="6"/>
      <c r="OZ1993" s="6"/>
      <c r="PA1993" s="6"/>
      <c r="PB1993" s="6"/>
      <c r="PC1993" s="6"/>
      <c r="PD1993" s="6"/>
      <c r="PE1993" s="6"/>
      <c r="PF1993" s="6"/>
      <c r="PG1993" s="6"/>
      <c r="PH1993" s="6"/>
      <c r="PI1993" s="6"/>
      <c r="PJ1993" s="6"/>
      <c r="PK1993" s="6"/>
      <c r="PL1993" s="6"/>
      <c r="PM1993" s="6"/>
      <c r="PN1993" s="6"/>
      <c r="PO1993" s="6"/>
      <c r="PP1993" s="6"/>
      <c r="PQ1993" s="6"/>
      <c r="PR1993" s="6"/>
      <c r="PS1993" s="6"/>
      <c r="PT1993" s="6"/>
      <c r="PU1993" s="6"/>
      <c r="PV1993" s="6"/>
      <c r="PW1993" s="6"/>
      <c r="PX1993" s="6"/>
      <c r="PY1993" s="6"/>
    </row>
    <row r="1994" spans="1:441" ht="75" customHeight="1" x14ac:dyDescent="0.3">
      <c r="A1994" s="70">
        <f t="shared" si="31"/>
        <v>1987</v>
      </c>
      <c r="B1994" s="76" t="s">
        <v>452</v>
      </c>
      <c r="C1994" s="19" t="s">
        <v>1140</v>
      </c>
      <c r="D1994" s="82" t="s">
        <v>183</v>
      </c>
      <c r="E1994" s="14" t="s">
        <v>1004</v>
      </c>
      <c r="F1994" s="107" t="s">
        <v>1070</v>
      </c>
      <c r="G1994" s="88" t="s">
        <v>1071</v>
      </c>
      <c r="H1994" s="111"/>
      <c r="I1994" s="99">
        <v>354283.38820499997</v>
      </c>
      <c r="J1994" s="75">
        <v>375051.65340215404</v>
      </c>
      <c r="K1994" s="76">
        <v>18</v>
      </c>
      <c r="L1994" s="76" t="s">
        <v>2717</v>
      </c>
    </row>
    <row r="1995" spans="1:441" ht="75" customHeight="1" x14ac:dyDescent="0.3">
      <c r="A1995" s="70">
        <f t="shared" si="31"/>
        <v>1988</v>
      </c>
      <c r="B1995" s="76" t="s">
        <v>452</v>
      </c>
      <c r="C1995" s="19" t="s">
        <v>1140</v>
      </c>
      <c r="D1995" s="83" t="s">
        <v>656</v>
      </c>
      <c r="E1995" s="14" t="s">
        <v>1004</v>
      </c>
      <c r="F1995" s="19" t="s">
        <v>1161</v>
      </c>
      <c r="G1995" s="14"/>
      <c r="H1995" s="82"/>
      <c r="I1995" s="99">
        <v>356292</v>
      </c>
      <c r="J1995" s="75">
        <v>356291.99999999994</v>
      </c>
      <c r="K1995" s="76">
        <v>19</v>
      </c>
      <c r="L1995" s="76" t="s">
        <v>2717</v>
      </c>
    </row>
    <row r="1996" spans="1:441" ht="75" customHeight="1" x14ac:dyDescent="0.3">
      <c r="A1996" s="70">
        <f t="shared" si="31"/>
        <v>1989</v>
      </c>
      <c r="B1996" s="76" t="s">
        <v>452</v>
      </c>
      <c r="C1996" s="19" t="s">
        <v>1140</v>
      </c>
      <c r="D1996" s="72" t="s">
        <v>2146</v>
      </c>
      <c r="E1996" s="19" t="s">
        <v>231</v>
      </c>
      <c r="F1996" s="19" t="s">
        <v>1164</v>
      </c>
      <c r="G1996" s="85" t="s">
        <v>1165</v>
      </c>
      <c r="H1996" s="109"/>
      <c r="I1996" s="105">
        <v>369107.85</v>
      </c>
      <c r="J1996" s="75">
        <v>388030.52096232155</v>
      </c>
      <c r="K1996" s="76">
        <v>20</v>
      </c>
      <c r="L1996" s="76" t="s">
        <v>2717</v>
      </c>
    </row>
    <row r="1997" spans="1:441" ht="75" customHeight="1" x14ac:dyDescent="0.3">
      <c r="A1997" s="70">
        <f t="shared" si="31"/>
        <v>1990</v>
      </c>
      <c r="B1997" s="76" t="s">
        <v>452</v>
      </c>
      <c r="C1997" s="19" t="s">
        <v>1140</v>
      </c>
      <c r="D1997" s="82" t="s">
        <v>143</v>
      </c>
      <c r="E1997" s="14" t="s">
        <v>144</v>
      </c>
      <c r="F1997" s="95" t="s">
        <v>1162</v>
      </c>
      <c r="G1997" s="88" t="s">
        <v>1163</v>
      </c>
      <c r="H1997" s="18"/>
      <c r="I1997" s="30">
        <v>375450</v>
      </c>
      <c r="J1997" s="75">
        <v>375449.99999999994</v>
      </c>
      <c r="K1997" s="76">
        <v>21</v>
      </c>
      <c r="L1997" s="76" t="s">
        <v>2717</v>
      </c>
    </row>
    <row r="1998" spans="1:441" ht="75" customHeight="1" x14ac:dyDescent="0.3">
      <c r="A1998" s="70">
        <f t="shared" si="31"/>
        <v>1991</v>
      </c>
      <c r="B1998" s="76" t="s">
        <v>452</v>
      </c>
      <c r="C1998" s="19" t="s">
        <v>1140</v>
      </c>
      <c r="D1998" s="82" t="s">
        <v>183</v>
      </c>
      <c r="E1998" s="14" t="s">
        <v>1004</v>
      </c>
      <c r="F1998" s="107" t="s">
        <v>1076</v>
      </c>
      <c r="G1998" s="88" t="s">
        <v>1077</v>
      </c>
      <c r="H1998" s="111"/>
      <c r="I1998" s="99">
        <v>391726.48906499991</v>
      </c>
      <c r="J1998" s="75">
        <v>448790.37873693753</v>
      </c>
      <c r="K1998" s="76">
        <v>22</v>
      </c>
      <c r="L1998" s="76" t="s">
        <v>2716</v>
      </c>
    </row>
    <row r="1999" spans="1:441" ht="75" customHeight="1" x14ac:dyDescent="0.3">
      <c r="A1999" s="70">
        <f t="shared" si="31"/>
        <v>1992</v>
      </c>
      <c r="B1999" s="76" t="s">
        <v>452</v>
      </c>
      <c r="C1999" s="19" t="s">
        <v>1140</v>
      </c>
      <c r="D1999" s="72" t="s">
        <v>273</v>
      </c>
      <c r="E1999" s="19" t="s">
        <v>726</v>
      </c>
      <c r="F1999" s="85" t="s">
        <v>1168</v>
      </c>
      <c r="G1999" s="85" t="s">
        <v>1169</v>
      </c>
      <c r="H1999" s="82"/>
      <c r="I1999" s="99">
        <v>400069.62</v>
      </c>
      <c r="J1999" s="75">
        <v>451052.54595878435</v>
      </c>
      <c r="K1999" s="76">
        <v>23</v>
      </c>
      <c r="L1999" s="76" t="s">
        <v>2716</v>
      </c>
    </row>
    <row r="2000" spans="1:441" ht="75" customHeight="1" x14ac:dyDescent="0.3">
      <c r="A2000" s="70">
        <f t="shared" si="31"/>
        <v>1993</v>
      </c>
      <c r="B2000" s="76" t="s">
        <v>452</v>
      </c>
      <c r="C2000" s="19" t="s">
        <v>1140</v>
      </c>
      <c r="D2000" s="82" t="s">
        <v>183</v>
      </c>
      <c r="E2000" s="14" t="s">
        <v>1080</v>
      </c>
      <c r="F2000" s="107" t="s">
        <v>1081</v>
      </c>
      <c r="G2000" s="88" t="s">
        <v>1082</v>
      </c>
      <c r="H2000" s="108"/>
      <c r="I2000" s="99">
        <v>401337.24</v>
      </c>
      <c r="J2000" s="75">
        <v>420326.45604804088</v>
      </c>
      <c r="K2000" s="76">
        <v>24</v>
      </c>
      <c r="L2000" s="76" t="s">
        <v>2716</v>
      </c>
    </row>
    <row r="2001" spans="1:12" ht="75" customHeight="1" x14ac:dyDescent="0.3">
      <c r="A2001" s="70">
        <f t="shared" si="31"/>
        <v>1994</v>
      </c>
      <c r="B2001" s="76" t="s">
        <v>452</v>
      </c>
      <c r="C2001" s="19" t="s">
        <v>1140</v>
      </c>
      <c r="D2001" s="82" t="s">
        <v>143</v>
      </c>
      <c r="E2001" s="14" t="s">
        <v>144</v>
      </c>
      <c r="F2001" s="95" t="s">
        <v>1166</v>
      </c>
      <c r="G2001" s="88" t="s">
        <v>1167</v>
      </c>
      <c r="H2001" s="18"/>
      <c r="I2001" s="30">
        <v>405450</v>
      </c>
      <c r="J2001" s="75">
        <v>405449.99999999994</v>
      </c>
      <c r="K2001" s="76">
        <v>25</v>
      </c>
      <c r="L2001" s="76" t="s">
        <v>2716</v>
      </c>
    </row>
    <row r="2002" spans="1:12" ht="75" customHeight="1" x14ac:dyDescent="0.3">
      <c r="A2002" s="70">
        <f t="shared" si="31"/>
        <v>1995</v>
      </c>
      <c r="B2002" s="76" t="s">
        <v>452</v>
      </c>
      <c r="C2002" s="19" t="s">
        <v>1140</v>
      </c>
      <c r="D2002" s="82" t="s">
        <v>183</v>
      </c>
      <c r="E2002" s="14" t="s">
        <v>1004</v>
      </c>
      <c r="F2002" s="107" t="s">
        <v>1084</v>
      </c>
      <c r="G2002" s="88" t="s">
        <v>1085</v>
      </c>
      <c r="H2002" s="111"/>
      <c r="I2002" s="99">
        <v>419832.8321099999</v>
      </c>
      <c r="J2002" s="75">
        <v>480991.05112491793</v>
      </c>
      <c r="K2002" s="76">
        <v>26</v>
      </c>
      <c r="L2002" s="76" t="s">
        <v>2716</v>
      </c>
    </row>
    <row r="2003" spans="1:12" ht="75" customHeight="1" x14ac:dyDescent="0.3">
      <c r="A2003" s="70">
        <f t="shared" si="31"/>
        <v>1996</v>
      </c>
      <c r="B2003" s="76" t="s">
        <v>452</v>
      </c>
      <c r="C2003" s="19" t="s">
        <v>1140</v>
      </c>
      <c r="D2003" s="82" t="s">
        <v>1484</v>
      </c>
      <c r="E2003" s="14" t="s">
        <v>1004</v>
      </c>
      <c r="F2003" s="19" t="s">
        <v>1170</v>
      </c>
      <c r="G2003" s="88"/>
      <c r="H2003" s="112"/>
      <c r="I2003" s="99">
        <v>426218</v>
      </c>
      <c r="J2003" s="75">
        <v>416674.2212064332</v>
      </c>
      <c r="K2003" s="76">
        <v>27</v>
      </c>
      <c r="L2003" s="76" t="s">
        <v>2716</v>
      </c>
    </row>
    <row r="2004" spans="1:12" ht="75" customHeight="1" x14ac:dyDescent="0.3">
      <c r="A2004" s="70">
        <f t="shared" si="31"/>
        <v>1997</v>
      </c>
      <c r="B2004" s="76" t="s">
        <v>452</v>
      </c>
      <c r="C2004" s="19" t="s">
        <v>1140</v>
      </c>
      <c r="D2004" s="82" t="s">
        <v>183</v>
      </c>
      <c r="E2004" s="14" t="s">
        <v>1080</v>
      </c>
      <c r="F2004" s="107" t="s">
        <v>1086</v>
      </c>
      <c r="G2004" s="88" t="s">
        <v>1087</v>
      </c>
      <c r="H2004" s="108"/>
      <c r="I2004" s="99">
        <v>429532.08</v>
      </c>
      <c r="J2004" s="75">
        <v>449855.331006272</v>
      </c>
      <c r="K2004" s="76">
        <v>28</v>
      </c>
      <c r="L2004" s="76" t="s">
        <v>2716</v>
      </c>
    </row>
    <row r="2005" spans="1:12" ht="75" customHeight="1" x14ac:dyDescent="0.3">
      <c r="A2005" s="70">
        <f t="shared" si="31"/>
        <v>1998</v>
      </c>
      <c r="B2005" s="76" t="s">
        <v>452</v>
      </c>
      <c r="C2005" s="19" t="s">
        <v>1140</v>
      </c>
      <c r="D2005" s="82" t="s">
        <v>143</v>
      </c>
      <c r="E2005" s="14" t="s">
        <v>144</v>
      </c>
      <c r="F2005" s="95" t="s">
        <v>1171</v>
      </c>
      <c r="G2005" s="88" t="s">
        <v>1172</v>
      </c>
      <c r="H2005" s="18"/>
      <c r="I2005" s="30">
        <v>431450</v>
      </c>
      <c r="J2005" s="75">
        <v>431450</v>
      </c>
      <c r="K2005" s="76">
        <v>29</v>
      </c>
      <c r="L2005" s="76" t="s">
        <v>2716</v>
      </c>
    </row>
    <row r="2006" spans="1:12" ht="75" customHeight="1" x14ac:dyDescent="0.3">
      <c r="A2006" s="70">
        <f t="shared" si="31"/>
        <v>1999</v>
      </c>
      <c r="B2006" s="76" t="s">
        <v>452</v>
      </c>
      <c r="C2006" s="19" t="s">
        <v>1140</v>
      </c>
      <c r="D2006" s="82" t="s">
        <v>183</v>
      </c>
      <c r="E2006" s="14" t="s">
        <v>184</v>
      </c>
      <c r="F2006" s="107" t="s">
        <v>1089</v>
      </c>
      <c r="G2006" s="88" t="s">
        <v>1090</v>
      </c>
      <c r="H2006" s="108"/>
      <c r="I2006" s="99">
        <v>435244.87800000003</v>
      </c>
      <c r="J2006" s="75">
        <v>498648.21270363487</v>
      </c>
      <c r="K2006" s="76">
        <v>30</v>
      </c>
      <c r="L2006" s="76" t="s">
        <v>2716</v>
      </c>
    </row>
    <row r="2007" spans="1:12" ht="75" customHeight="1" x14ac:dyDescent="0.3">
      <c r="A2007" s="70">
        <f t="shared" si="31"/>
        <v>2000</v>
      </c>
      <c r="B2007" s="76" t="s">
        <v>452</v>
      </c>
      <c r="C2007" s="19" t="s">
        <v>1140</v>
      </c>
      <c r="D2007" s="82" t="s">
        <v>183</v>
      </c>
      <c r="E2007" s="14" t="s">
        <v>1004</v>
      </c>
      <c r="F2007" s="107" t="s">
        <v>1173</v>
      </c>
      <c r="G2007" s="88" t="s">
        <v>1174</v>
      </c>
      <c r="H2007" s="111"/>
      <c r="I2007" s="99">
        <v>440702.54542499996</v>
      </c>
      <c r="J2007" s="75">
        <v>466536.74381296162</v>
      </c>
      <c r="K2007" s="76">
        <v>31</v>
      </c>
      <c r="L2007" s="76" t="s">
        <v>2716</v>
      </c>
    </row>
    <row r="2008" spans="1:12" ht="75" customHeight="1" x14ac:dyDescent="0.3">
      <c r="A2008" s="70">
        <f t="shared" si="31"/>
        <v>2001</v>
      </c>
      <c r="B2008" s="76" t="s">
        <v>452</v>
      </c>
      <c r="C2008" s="19" t="s">
        <v>1140</v>
      </c>
      <c r="D2008" s="82" t="s">
        <v>367</v>
      </c>
      <c r="E2008" s="14" t="s">
        <v>1096</v>
      </c>
      <c r="F2008" s="19" t="s">
        <v>1097</v>
      </c>
      <c r="G2008" s="88" t="s">
        <v>1098</v>
      </c>
      <c r="H2008" s="114"/>
      <c r="I2008" s="99">
        <v>449900</v>
      </c>
      <c r="J2008" s="75">
        <v>476273.35766584985</v>
      </c>
      <c r="K2008" s="76">
        <v>32</v>
      </c>
      <c r="L2008" s="76" t="s">
        <v>2716</v>
      </c>
    </row>
    <row r="2009" spans="1:12" ht="75" customHeight="1" x14ac:dyDescent="0.3">
      <c r="A2009" s="70">
        <f t="shared" si="31"/>
        <v>2002</v>
      </c>
      <c r="B2009" s="76" t="s">
        <v>452</v>
      </c>
      <c r="C2009" s="19" t="s">
        <v>1140</v>
      </c>
      <c r="D2009" s="82" t="s">
        <v>143</v>
      </c>
      <c r="E2009" s="14" t="s">
        <v>144</v>
      </c>
      <c r="F2009" s="95" t="s">
        <v>1175</v>
      </c>
      <c r="G2009" s="88" t="s">
        <v>1176</v>
      </c>
      <c r="H2009" s="18"/>
      <c r="I2009" s="30">
        <v>455450</v>
      </c>
      <c r="J2009" s="75">
        <v>455449.99999999994</v>
      </c>
      <c r="K2009" s="76">
        <v>33</v>
      </c>
      <c r="L2009" s="76" t="s">
        <v>2716</v>
      </c>
    </row>
    <row r="2010" spans="1:12" ht="75" customHeight="1" x14ac:dyDescent="0.3">
      <c r="A2010" s="70">
        <f t="shared" si="31"/>
        <v>2003</v>
      </c>
      <c r="B2010" s="76" t="s">
        <v>452</v>
      </c>
      <c r="C2010" s="19" t="s">
        <v>1140</v>
      </c>
      <c r="D2010" s="82" t="s">
        <v>183</v>
      </c>
      <c r="E2010" s="14" t="s">
        <v>1080</v>
      </c>
      <c r="F2010" s="107" t="s">
        <v>1093</v>
      </c>
      <c r="G2010" s="88" t="s">
        <v>1094</v>
      </c>
      <c r="H2010" s="108"/>
      <c r="I2010" s="99">
        <v>457622.88</v>
      </c>
      <c r="J2010" s="75">
        <v>479275.24332628073</v>
      </c>
      <c r="K2010" s="76">
        <v>34</v>
      </c>
      <c r="L2010" s="76" t="s">
        <v>2716</v>
      </c>
    </row>
    <row r="2011" spans="1:12" ht="75" customHeight="1" x14ac:dyDescent="0.3">
      <c r="A2011" s="70">
        <f t="shared" si="31"/>
        <v>2004</v>
      </c>
      <c r="B2011" s="76" t="s">
        <v>452</v>
      </c>
      <c r="C2011" s="19" t="s">
        <v>1140</v>
      </c>
      <c r="D2011" s="82" t="s">
        <v>1484</v>
      </c>
      <c r="E2011" s="14" t="s">
        <v>1004</v>
      </c>
      <c r="F2011" s="19" t="s">
        <v>1177</v>
      </c>
      <c r="G2011" s="88"/>
      <c r="H2011" s="112"/>
      <c r="I2011" s="99">
        <v>460168</v>
      </c>
      <c r="J2011" s="75">
        <v>449864.02034668165</v>
      </c>
      <c r="K2011" s="76">
        <v>35</v>
      </c>
      <c r="L2011" s="76" t="s">
        <v>2716</v>
      </c>
    </row>
    <row r="2012" spans="1:12" ht="75" customHeight="1" x14ac:dyDescent="0.3">
      <c r="A2012" s="70">
        <f t="shared" si="31"/>
        <v>2005</v>
      </c>
      <c r="B2012" s="76" t="s">
        <v>452</v>
      </c>
      <c r="C2012" s="19" t="s">
        <v>1140</v>
      </c>
      <c r="D2012" s="72" t="s">
        <v>273</v>
      </c>
      <c r="E2012" s="19" t="s">
        <v>726</v>
      </c>
      <c r="F2012" s="85" t="s">
        <v>1180</v>
      </c>
      <c r="G2012" s="85" t="s">
        <v>1181</v>
      </c>
      <c r="H2012" s="82"/>
      <c r="I2012" s="99">
        <v>461895.3</v>
      </c>
      <c r="J2012" s="75">
        <v>520414.05298783485</v>
      </c>
      <c r="K2012" s="76">
        <v>36</v>
      </c>
      <c r="L2012" s="76" t="s">
        <v>2716</v>
      </c>
    </row>
    <row r="2013" spans="1:12" ht="75" customHeight="1" x14ac:dyDescent="0.3">
      <c r="A2013" s="70">
        <f t="shared" si="31"/>
        <v>2006</v>
      </c>
      <c r="B2013" s="76" t="s">
        <v>452</v>
      </c>
      <c r="C2013" s="19" t="s">
        <v>1178</v>
      </c>
      <c r="D2013" s="82" t="s">
        <v>110</v>
      </c>
      <c r="E2013" s="14" t="s">
        <v>127</v>
      </c>
      <c r="F2013" s="19" t="s">
        <v>1179</v>
      </c>
      <c r="G2013" s="14">
        <v>48006160</v>
      </c>
      <c r="H2013" s="82"/>
      <c r="I2013" s="99">
        <v>464900</v>
      </c>
      <c r="J2013" s="75">
        <v>531946.04620455217</v>
      </c>
      <c r="K2013" s="76">
        <v>37</v>
      </c>
      <c r="L2013" s="76" t="s">
        <v>2716</v>
      </c>
    </row>
    <row r="2014" spans="1:12" ht="75" customHeight="1" x14ac:dyDescent="0.3">
      <c r="A2014" s="70">
        <f t="shared" si="31"/>
        <v>2007</v>
      </c>
      <c r="B2014" s="76" t="s">
        <v>452</v>
      </c>
      <c r="C2014" s="19" t="s">
        <v>1140</v>
      </c>
      <c r="D2014" s="82" t="s">
        <v>1484</v>
      </c>
      <c r="E2014" s="14" t="s">
        <v>1004</v>
      </c>
      <c r="F2014" s="19" t="s">
        <v>1183</v>
      </c>
      <c r="G2014" s="88"/>
      <c r="H2014" s="112"/>
      <c r="I2014" s="99">
        <v>483448</v>
      </c>
      <c r="J2014" s="75">
        <v>472622.73975713766</v>
      </c>
      <c r="K2014" s="76">
        <v>38</v>
      </c>
      <c r="L2014" s="76" t="s">
        <v>2716</v>
      </c>
    </row>
    <row r="2015" spans="1:12" ht="75" customHeight="1" x14ac:dyDescent="0.3">
      <c r="A2015" s="70">
        <f t="shared" si="31"/>
        <v>2008</v>
      </c>
      <c r="B2015" s="76" t="s">
        <v>452</v>
      </c>
      <c r="C2015" s="19" t="s">
        <v>1140</v>
      </c>
      <c r="D2015" s="82" t="s">
        <v>183</v>
      </c>
      <c r="E2015" s="14" t="s">
        <v>184</v>
      </c>
      <c r="F2015" s="107" t="s">
        <v>1182</v>
      </c>
      <c r="G2015" s="88" t="s">
        <v>1102</v>
      </c>
      <c r="H2015" s="108"/>
      <c r="I2015" s="99">
        <v>484612.87800000003</v>
      </c>
      <c r="J2015" s="75">
        <v>555207.78688604047</v>
      </c>
      <c r="K2015" s="76">
        <v>39</v>
      </c>
      <c r="L2015" s="76" t="s">
        <v>2716</v>
      </c>
    </row>
    <row r="2016" spans="1:12" ht="75" customHeight="1" x14ac:dyDescent="0.3">
      <c r="A2016" s="70">
        <f t="shared" si="31"/>
        <v>2009</v>
      </c>
      <c r="B2016" s="76" t="s">
        <v>452</v>
      </c>
      <c r="C2016" s="19" t="s">
        <v>1140</v>
      </c>
      <c r="D2016" s="82" t="s">
        <v>367</v>
      </c>
      <c r="E2016" s="14" t="s">
        <v>1096</v>
      </c>
      <c r="F2016" s="19" t="s">
        <v>1097</v>
      </c>
      <c r="G2016" s="88" t="s">
        <v>1109</v>
      </c>
      <c r="H2016" s="114"/>
      <c r="I2016" s="99">
        <v>499000</v>
      </c>
      <c r="J2016" s="75">
        <v>528251.62363916228</v>
      </c>
      <c r="K2016" s="76">
        <v>40</v>
      </c>
      <c r="L2016" s="76" t="s">
        <v>2716</v>
      </c>
    </row>
    <row r="2017" spans="1:12" ht="75" customHeight="1" x14ac:dyDescent="0.3">
      <c r="A2017" s="70">
        <f t="shared" si="31"/>
        <v>2010</v>
      </c>
      <c r="B2017" s="76" t="s">
        <v>452</v>
      </c>
      <c r="C2017" s="19" t="s">
        <v>1140</v>
      </c>
      <c r="D2017" s="82" t="s">
        <v>183</v>
      </c>
      <c r="E2017" s="14" t="s">
        <v>1004</v>
      </c>
      <c r="F2017" s="107" t="s">
        <v>1184</v>
      </c>
      <c r="G2017" s="88" t="s">
        <v>1185</v>
      </c>
      <c r="H2017" s="111"/>
      <c r="I2017" s="99">
        <v>511546.58457000001</v>
      </c>
      <c r="J2017" s="75">
        <v>541533.6951225861</v>
      </c>
      <c r="K2017" s="76">
        <v>41</v>
      </c>
      <c r="L2017" s="76" t="s">
        <v>2716</v>
      </c>
    </row>
    <row r="2018" spans="1:12" ht="75" customHeight="1" x14ac:dyDescent="0.3">
      <c r="A2018" s="70">
        <f t="shared" si="31"/>
        <v>2011</v>
      </c>
      <c r="B2018" s="76" t="s">
        <v>452</v>
      </c>
      <c r="C2018" s="19" t="s">
        <v>1140</v>
      </c>
      <c r="D2018" s="82" t="s">
        <v>367</v>
      </c>
      <c r="E2018" s="14" t="s">
        <v>1096</v>
      </c>
      <c r="F2018" s="19" t="s">
        <v>1114</v>
      </c>
      <c r="G2018" s="88" t="s">
        <v>1098</v>
      </c>
      <c r="H2018" s="114"/>
      <c r="I2018" s="99">
        <v>529900</v>
      </c>
      <c r="J2018" s="75">
        <v>560962.99672623666</v>
      </c>
      <c r="K2018" s="76">
        <v>42</v>
      </c>
      <c r="L2018" s="76" t="s">
        <v>2716</v>
      </c>
    </row>
    <row r="2019" spans="1:12" ht="75" customHeight="1" x14ac:dyDescent="0.3">
      <c r="A2019" s="70">
        <f t="shared" si="31"/>
        <v>2012</v>
      </c>
      <c r="B2019" s="76" t="s">
        <v>452</v>
      </c>
      <c r="C2019" s="19" t="s">
        <v>1140</v>
      </c>
      <c r="D2019" s="82" t="s">
        <v>110</v>
      </c>
      <c r="E2019" s="14" t="s">
        <v>123</v>
      </c>
      <c r="F2019" s="19" t="s">
        <v>1186</v>
      </c>
      <c r="G2019" s="14">
        <v>12060650</v>
      </c>
      <c r="H2019" s="82"/>
      <c r="I2019" s="99">
        <v>533900</v>
      </c>
      <c r="J2019" s="75">
        <v>610896.95433127624</v>
      </c>
      <c r="K2019" s="76">
        <v>43</v>
      </c>
      <c r="L2019" s="76" t="s">
        <v>2716</v>
      </c>
    </row>
    <row r="2020" spans="1:12" ht="75" customHeight="1" x14ac:dyDescent="0.3">
      <c r="A2020" s="70">
        <f t="shared" si="31"/>
        <v>2013</v>
      </c>
      <c r="B2020" s="76" t="s">
        <v>452</v>
      </c>
      <c r="C2020" s="19" t="s">
        <v>1140</v>
      </c>
      <c r="D2020" s="82" t="s">
        <v>73</v>
      </c>
      <c r="E2020" s="14" t="s">
        <v>74</v>
      </c>
      <c r="F2020" s="19" t="s">
        <v>1187</v>
      </c>
      <c r="G2020" s="88" t="s">
        <v>1188</v>
      </c>
      <c r="H2020" s="113"/>
      <c r="I2020" s="99">
        <v>538816.89749999996</v>
      </c>
      <c r="J2020" s="75">
        <v>570402.60711140477</v>
      </c>
      <c r="K2020" s="76">
        <v>44</v>
      </c>
      <c r="L2020" s="76" t="s">
        <v>2716</v>
      </c>
    </row>
    <row r="2021" spans="1:12" ht="75" customHeight="1" x14ac:dyDescent="0.3">
      <c r="A2021" s="70">
        <f t="shared" si="31"/>
        <v>2014</v>
      </c>
      <c r="B2021" s="76" t="s">
        <v>452</v>
      </c>
      <c r="C2021" s="19" t="s">
        <v>1140</v>
      </c>
      <c r="D2021" s="82" t="s">
        <v>1484</v>
      </c>
      <c r="E2021" s="14" t="s">
        <v>1004</v>
      </c>
      <c r="F2021" s="19" t="s">
        <v>1189</v>
      </c>
      <c r="G2021" s="88"/>
      <c r="H2021" s="112"/>
      <c r="I2021" s="99">
        <v>559108</v>
      </c>
      <c r="J2021" s="75">
        <v>546588.57784111996</v>
      </c>
      <c r="K2021" s="76">
        <v>45</v>
      </c>
      <c r="L2021" s="76" t="s">
        <v>2716</v>
      </c>
    </row>
    <row r="2022" spans="1:12" ht="75" customHeight="1" x14ac:dyDescent="0.3">
      <c r="A2022" s="70">
        <f t="shared" si="31"/>
        <v>2015</v>
      </c>
      <c r="B2022" s="76" t="s">
        <v>452</v>
      </c>
      <c r="C2022" s="19" t="s">
        <v>1178</v>
      </c>
      <c r="D2022" s="82" t="s">
        <v>110</v>
      </c>
      <c r="E2022" s="14" t="s">
        <v>118</v>
      </c>
      <c r="F2022" s="19" t="s">
        <v>1190</v>
      </c>
      <c r="G2022" s="14">
        <v>48048260</v>
      </c>
      <c r="H2022" s="82"/>
      <c r="I2022" s="99">
        <v>562000</v>
      </c>
      <c r="J2022" s="75">
        <v>643049.42561186978</v>
      </c>
      <c r="K2022" s="76">
        <v>46</v>
      </c>
      <c r="L2022" s="76" t="s">
        <v>2716</v>
      </c>
    </row>
    <row r="2023" spans="1:12" ht="75" customHeight="1" x14ac:dyDescent="0.3">
      <c r="A2023" s="70">
        <f t="shared" si="31"/>
        <v>2016</v>
      </c>
      <c r="B2023" s="76" t="s">
        <v>452</v>
      </c>
      <c r="C2023" s="19" t="s">
        <v>1140</v>
      </c>
      <c r="D2023" s="82" t="s">
        <v>1806</v>
      </c>
      <c r="E2023" s="14" t="s">
        <v>1119</v>
      </c>
      <c r="F2023" s="85" t="s">
        <v>1120</v>
      </c>
      <c r="G2023" s="14" t="s">
        <v>1121</v>
      </c>
      <c r="H2023" s="113"/>
      <c r="I2023" s="99">
        <v>579827</v>
      </c>
      <c r="J2023" s="75">
        <v>579827</v>
      </c>
      <c r="K2023" s="76">
        <v>47</v>
      </c>
      <c r="L2023" s="76" t="s">
        <v>2716</v>
      </c>
    </row>
    <row r="2024" spans="1:12" ht="75" customHeight="1" x14ac:dyDescent="0.3">
      <c r="A2024" s="70">
        <f t="shared" si="31"/>
        <v>2017</v>
      </c>
      <c r="B2024" s="76" t="s">
        <v>452</v>
      </c>
      <c r="C2024" s="19" t="s">
        <v>1140</v>
      </c>
      <c r="D2024" s="82" t="s">
        <v>367</v>
      </c>
      <c r="E2024" s="14" t="s">
        <v>1096</v>
      </c>
      <c r="F2024" s="19" t="s">
        <v>1097</v>
      </c>
      <c r="G2024" s="88" t="s">
        <v>1124</v>
      </c>
      <c r="H2024" s="114"/>
      <c r="I2024" s="99">
        <v>579900</v>
      </c>
      <c r="J2024" s="75">
        <v>613894.02113897831</v>
      </c>
      <c r="K2024" s="76">
        <v>48</v>
      </c>
      <c r="L2024" s="76" t="s">
        <v>2716</v>
      </c>
    </row>
    <row r="2025" spans="1:12" ht="75" customHeight="1" x14ac:dyDescent="0.3">
      <c r="A2025" s="70">
        <f t="shared" si="31"/>
        <v>2018</v>
      </c>
      <c r="B2025" s="76" t="s">
        <v>452</v>
      </c>
      <c r="C2025" s="19" t="s">
        <v>1178</v>
      </c>
      <c r="D2025" s="82" t="s">
        <v>110</v>
      </c>
      <c r="E2025" s="14" t="s">
        <v>113</v>
      </c>
      <c r="F2025" s="19" t="s">
        <v>1191</v>
      </c>
      <c r="G2025" s="14" t="s">
        <v>1192</v>
      </c>
      <c r="H2025" s="82"/>
      <c r="I2025" s="99">
        <v>589900</v>
      </c>
      <c r="J2025" s="75">
        <v>674973.05368050165</v>
      </c>
      <c r="K2025" s="76">
        <v>49</v>
      </c>
      <c r="L2025" s="76" t="s">
        <v>2716</v>
      </c>
    </row>
    <row r="2026" spans="1:12" ht="75" customHeight="1" x14ac:dyDescent="0.3">
      <c r="A2026" s="70">
        <f t="shared" si="31"/>
        <v>2019</v>
      </c>
      <c r="B2026" s="76" t="s">
        <v>452</v>
      </c>
      <c r="C2026" s="19" t="s">
        <v>1140</v>
      </c>
      <c r="D2026" s="82" t="s">
        <v>367</v>
      </c>
      <c r="E2026" s="14" t="s">
        <v>1096</v>
      </c>
      <c r="F2026" s="19" t="s">
        <v>1114</v>
      </c>
      <c r="G2026" s="88" t="s">
        <v>1125</v>
      </c>
      <c r="H2026" s="114"/>
      <c r="I2026" s="99">
        <v>599900</v>
      </c>
      <c r="J2026" s="75">
        <v>635066.43090407504</v>
      </c>
      <c r="K2026" s="76">
        <v>50</v>
      </c>
      <c r="L2026" s="76" t="s">
        <v>2716</v>
      </c>
    </row>
    <row r="2027" spans="1:12" ht="75" customHeight="1" x14ac:dyDescent="0.3">
      <c r="A2027" s="70">
        <f t="shared" si="31"/>
        <v>2020</v>
      </c>
      <c r="B2027" s="76" t="s">
        <v>452</v>
      </c>
      <c r="C2027" s="19" t="s">
        <v>1178</v>
      </c>
      <c r="D2027" s="82" t="s">
        <v>110</v>
      </c>
      <c r="E2027" s="14" t="s">
        <v>127</v>
      </c>
      <c r="F2027" s="19" t="s">
        <v>1193</v>
      </c>
      <c r="G2027" s="14">
        <v>48048280</v>
      </c>
      <c r="H2027" s="82"/>
      <c r="I2027" s="99">
        <v>619000</v>
      </c>
      <c r="J2027" s="75">
        <v>708269.74102090287</v>
      </c>
      <c r="K2027" s="76">
        <v>51</v>
      </c>
      <c r="L2027" s="76" t="s">
        <v>2716</v>
      </c>
    </row>
    <row r="2028" spans="1:12" ht="75" customHeight="1" x14ac:dyDescent="0.3">
      <c r="A2028" s="70">
        <f t="shared" si="31"/>
        <v>2021</v>
      </c>
      <c r="B2028" s="76" t="s">
        <v>452</v>
      </c>
      <c r="C2028" s="19" t="s">
        <v>1140</v>
      </c>
      <c r="D2028" s="82" t="s">
        <v>73</v>
      </c>
      <c r="E2028" s="14" t="s">
        <v>74</v>
      </c>
      <c r="F2028" s="19" t="s">
        <v>1197</v>
      </c>
      <c r="G2028" s="88" t="s">
        <v>1198</v>
      </c>
      <c r="H2028" s="113"/>
      <c r="I2028" s="99">
        <v>628066.89749999996</v>
      </c>
      <c r="J2028" s="75">
        <v>664884.48568814876</v>
      </c>
      <c r="K2028" s="76">
        <v>52</v>
      </c>
      <c r="L2028" s="76" t="s">
        <v>2716</v>
      </c>
    </row>
    <row r="2029" spans="1:12" ht="75" customHeight="1" x14ac:dyDescent="0.3">
      <c r="A2029" s="70">
        <f t="shared" si="31"/>
        <v>2022</v>
      </c>
      <c r="B2029" s="76" t="s">
        <v>452</v>
      </c>
      <c r="C2029" s="19" t="s">
        <v>1140</v>
      </c>
      <c r="D2029" s="82" t="s">
        <v>1806</v>
      </c>
      <c r="E2029" s="14" t="s">
        <v>1194</v>
      </c>
      <c r="F2029" s="85" t="s">
        <v>1195</v>
      </c>
      <c r="G2029" s="14" t="s">
        <v>1196</v>
      </c>
      <c r="H2029" s="113"/>
      <c r="I2029" s="99">
        <v>635171</v>
      </c>
      <c r="J2029" s="75">
        <v>635170.99999999988</v>
      </c>
      <c r="K2029" s="76">
        <v>53</v>
      </c>
      <c r="L2029" s="76" t="s">
        <v>2716</v>
      </c>
    </row>
    <row r="2030" spans="1:12" ht="75" customHeight="1" x14ac:dyDescent="0.3">
      <c r="A2030" s="70">
        <f t="shared" si="31"/>
        <v>2023</v>
      </c>
      <c r="B2030" s="76" t="s">
        <v>452</v>
      </c>
      <c r="C2030" s="19" t="s">
        <v>1140</v>
      </c>
      <c r="D2030" s="82" t="s">
        <v>367</v>
      </c>
      <c r="E2030" s="14" t="s">
        <v>1096</v>
      </c>
      <c r="F2030" s="19" t="s">
        <v>1114</v>
      </c>
      <c r="G2030" s="88" t="s">
        <v>1124</v>
      </c>
      <c r="H2030" s="114"/>
      <c r="I2030" s="99">
        <v>639900</v>
      </c>
      <c r="J2030" s="75">
        <v>677411.25043426838</v>
      </c>
      <c r="K2030" s="76">
        <v>54</v>
      </c>
      <c r="L2030" s="76" t="s">
        <v>2716</v>
      </c>
    </row>
    <row r="2031" spans="1:12" ht="75" customHeight="1" x14ac:dyDescent="0.3">
      <c r="A2031" s="70">
        <f t="shared" si="31"/>
        <v>2024</v>
      </c>
      <c r="B2031" s="76" t="s">
        <v>452</v>
      </c>
      <c r="C2031" s="19" t="s">
        <v>1178</v>
      </c>
      <c r="D2031" s="82" t="s">
        <v>110</v>
      </c>
      <c r="E2031" s="14" t="s">
        <v>113</v>
      </c>
      <c r="F2031" s="19" t="s">
        <v>1199</v>
      </c>
      <c r="G2031" s="14" t="s">
        <v>1200</v>
      </c>
      <c r="H2031" s="82"/>
      <c r="I2031" s="99">
        <v>664900</v>
      </c>
      <c r="J2031" s="75">
        <v>760789.25816607173</v>
      </c>
      <c r="K2031" s="76">
        <v>55</v>
      </c>
      <c r="L2031" s="76" t="s">
        <v>2716</v>
      </c>
    </row>
    <row r="2032" spans="1:12" ht="75" customHeight="1" x14ac:dyDescent="0.3">
      <c r="A2032" s="70">
        <f t="shared" si="31"/>
        <v>2025</v>
      </c>
      <c r="B2032" s="76" t="s">
        <v>452</v>
      </c>
      <c r="C2032" s="19" t="s">
        <v>1140</v>
      </c>
      <c r="D2032" s="82" t="s">
        <v>110</v>
      </c>
      <c r="E2032" s="14" t="s">
        <v>123</v>
      </c>
      <c r="F2032" s="19" t="s">
        <v>1201</v>
      </c>
      <c r="G2032" s="14">
        <v>12060670</v>
      </c>
      <c r="H2032" s="82"/>
      <c r="I2032" s="99">
        <v>683900</v>
      </c>
      <c r="J2032" s="75">
        <v>782529.36330241582</v>
      </c>
      <c r="K2032" s="76">
        <v>56</v>
      </c>
      <c r="L2032" s="76" t="s">
        <v>2716</v>
      </c>
    </row>
    <row r="2033" spans="1:12" ht="75" customHeight="1" x14ac:dyDescent="0.3">
      <c r="A2033" s="70">
        <f t="shared" si="31"/>
        <v>2026</v>
      </c>
      <c r="B2033" s="76" t="s">
        <v>452</v>
      </c>
      <c r="C2033" s="19" t="s">
        <v>1178</v>
      </c>
      <c r="D2033" s="82" t="s">
        <v>110</v>
      </c>
      <c r="E2033" s="14" t="s">
        <v>127</v>
      </c>
      <c r="F2033" s="19" t="s">
        <v>1202</v>
      </c>
      <c r="G2033" s="14">
        <v>48048300</v>
      </c>
      <c r="H2033" s="82"/>
      <c r="I2033" s="99">
        <v>701900</v>
      </c>
      <c r="J2033" s="75">
        <v>803125.25237895281</v>
      </c>
      <c r="K2033" s="76">
        <v>57</v>
      </c>
      <c r="L2033" s="76" t="s">
        <v>2716</v>
      </c>
    </row>
    <row r="2034" spans="1:12" ht="75" customHeight="1" x14ac:dyDescent="0.3">
      <c r="A2034" s="70">
        <f t="shared" si="31"/>
        <v>2027</v>
      </c>
      <c r="B2034" s="76" t="s">
        <v>452</v>
      </c>
      <c r="C2034" s="19" t="s">
        <v>1178</v>
      </c>
      <c r="D2034" s="82" t="s">
        <v>110</v>
      </c>
      <c r="E2034" s="14" t="s">
        <v>113</v>
      </c>
      <c r="F2034" s="19" t="s">
        <v>1203</v>
      </c>
      <c r="G2034" s="14" t="s">
        <v>1204</v>
      </c>
      <c r="H2034" s="82"/>
      <c r="I2034" s="99">
        <v>739900</v>
      </c>
      <c r="J2034" s="75">
        <v>846605.46265164134</v>
      </c>
      <c r="K2034" s="76">
        <v>58</v>
      </c>
      <c r="L2034" s="76" t="s">
        <v>2716</v>
      </c>
    </row>
    <row r="2035" spans="1:12" ht="75" customHeight="1" x14ac:dyDescent="0.3">
      <c r="A2035" s="70">
        <f t="shared" si="31"/>
        <v>2028</v>
      </c>
      <c r="B2035" s="76" t="s">
        <v>452</v>
      </c>
      <c r="C2035" s="19" t="s">
        <v>1140</v>
      </c>
      <c r="D2035" s="82" t="s">
        <v>143</v>
      </c>
      <c r="E2035" s="14" t="s">
        <v>144</v>
      </c>
      <c r="F2035" s="95" t="s">
        <v>1205</v>
      </c>
      <c r="G2035" s="88" t="s">
        <v>1206</v>
      </c>
      <c r="H2035" s="18"/>
      <c r="I2035" s="30">
        <v>741450</v>
      </c>
      <c r="J2035" s="75">
        <v>741449.99999999988</v>
      </c>
      <c r="K2035" s="76">
        <v>59</v>
      </c>
      <c r="L2035" s="76" t="s">
        <v>2716</v>
      </c>
    </row>
    <row r="2036" spans="1:12" ht="75" customHeight="1" x14ac:dyDescent="0.3">
      <c r="A2036" s="70">
        <f t="shared" si="31"/>
        <v>2029</v>
      </c>
      <c r="B2036" s="76" t="s">
        <v>452</v>
      </c>
      <c r="C2036" s="19" t="s">
        <v>1140</v>
      </c>
      <c r="D2036" s="82" t="s">
        <v>1484</v>
      </c>
      <c r="E2036" s="14" t="s">
        <v>171</v>
      </c>
      <c r="F2036" s="19" t="s">
        <v>1207</v>
      </c>
      <c r="G2036" s="88" t="s">
        <v>1208</v>
      </c>
      <c r="H2036" s="112"/>
      <c r="I2036" s="99">
        <v>743678.66499999992</v>
      </c>
      <c r="J2036" s="75">
        <v>852012.40927199426</v>
      </c>
      <c r="K2036" s="76">
        <v>60</v>
      </c>
      <c r="L2036" s="76" t="s">
        <v>2716</v>
      </c>
    </row>
    <row r="2037" spans="1:12" ht="75" customHeight="1" x14ac:dyDescent="0.3">
      <c r="A2037" s="70">
        <f t="shared" si="31"/>
        <v>2030</v>
      </c>
      <c r="B2037" s="76" t="s">
        <v>452</v>
      </c>
      <c r="C2037" s="19" t="s">
        <v>1178</v>
      </c>
      <c r="D2037" s="82" t="s">
        <v>110</v>
      </c>
      <c r="E2037" s="14" t="s">
        <v>111</v>
      </c>
      <c r="F2037" s="19" t="s">
        <v>1210</v>
      </c>
      <c r="G2037" s="14" t="s">
        <v>1211</v>
      </c>
      <c r="H2037" s="82"/>
      <c r="I2037" s="99">
        <v>782900</v>
      </c>
      <c r="J2037" s="75">
        <v>895806.75322336832</v>
      </c>
      <c r="K2037" s="76">
        <v>61</v>
      </c>
      <c r="L2037" s="76" t="s">
        <v>2716</v>
      </c>
    </row>
    <row r="2038" spans="1:12" ht="75" customHeight="1" x14ac:dyDescent="0.3">
      <c r="A2038" s="70">
        <f t="shared" si="31"/>
        <v>2031</v>
      </c>
      <c r="B2038" s="76" t="s">
        <v>452</v>
      </c>
      <c r="C2038" s="19" t="s">
        <v>1140</v>
      </c>
      <c r="D2038" s="82" t="s">
        <v>1484</v>
      </c>
      <c r="E2038" s="14" t="s">
        <v>171</v>
      </c>
      <c r="F2038" s="19" t="s">
        <v>1212</v>
      </c>
      <c r="G2038" s="88" t="s">
        <v>1213</v>
      </c>
      <c r="H2038" s="112"/>
      <c r="I2038" s="99">
        <v>789860.74449999991</v>
      </c>
      <c r="J2038" s="75">
        <v>904921.96103382367</v>
      </c>
      <c r="K2038" s="76">
        <v>62</v>
      </c>
      <c r="L2038" s="76" t="s">
        <v>2716</v>
      </c>
    </row>
    <row r="2039" spans="1:12" ht="75" customHeight="1" x14ac:dyDescent="0.3">
      <c r="A2039" s="70">
        <f t="shared" si="31"/>
        <v>2032</v>
      </c>
      <c r="B2039" s="76" t="s">
        <v>452</v>
      </c>
      <c r="C2039" s="19" t="s">
        <v>1140</v>
      </c>
      <c r="D2039" s="82" t="s">
        <v>143</v>
      </c>
      <c r="E2039" s="14" t="s">
        <v>144</v>
      </c>
      <c r="F2039" s="95" t="s">
        <v>1214</v>
      </c>
      <c r="G2039" s="88" t="s">
        <v>1215</v>
      </c>
      <c r="H2039" s="18"/>
      <c r="I2039" s="30">
        <v>821450</v>
      </c>
      <c r="J2039" s="75">
        <v>821450</v>
      </c>
      <c r="K2039" s="76">
        <v>63</v>
      </c>
      <c r="L2039" s="76" t="s">
        <v>2716</v>
      </c>
    </row>
    <row r="2040" spans="1:12" ht="75" customHeight="1" x14ac:dyDescent="0.3">
      <c r="A2040" s="70">
        <f t="shared" si="31"/>
        <v>2033</v>
      </c>
      <c r="B2040" s="76" t="s">
        <v>453</v>
      </c>
      <c r="C2040" s="19" t="s">
        <v>1216</v>
      </c>
      <c r="D2040" s="82" t="s">
        <v>1484</v>
      </c>
      <c r="E2040" s="14" t="s">
        <v>713</v>
      </c>
      <c r="F2040" s="19" t="s">
        <v>1217</v>
      </c>
      <c r="G2040" s="14" t="s">
        <v>1218</v>
      </c>
      <c r="H2040" s="112"/>
      <c r="I2040" s="99">
        <v>394990</v>
      </c>
      <c r="J2040" s="75">
        <v>413678.89726459392</v>
      </c>
      <c r="K2040" s="76">
        <v>1</v>
      </c>
      <c r="L2040" s="76" t="s">
        <v>2716</v>
      </c>
    </row>
    <row r="2041" spans="1:12" ht="75" customHeight="1" x14ac:dyDescent="0.3">
      <c r="A2041" s="70">
        <f t="shared" si="31"/>
        <v>2034</v>
      </c>
      <c r="B2041" s="76" t="s">
        <v>453</v>
      </c>
      <c r="C2041" s="19" t="s">
        <v>1216</v>
      </c>
      <c r="D2041" s="82" t="s">
        <v>1484</v>
      </c>
      <c r="E2041" s="14" t="s">
        <v>713</v>
      </c>
      <c r="F2041" s="19" t="s">
        <v>1217</v>
      </c>
      <c r="G2041" s="14" t="s">
        <v>1219</v>
      </c>
      <c r="H2041" s="112"/>
      <c r="I2041" s="99">
        <v>414990</v>
      </c>
      <c r="J2041" s="75">
        <v>434625.19450070598</v>
      </c>
      <c r="K2041" s="76">
        <v>2</v>
      </c>
      <c r="L2041" s="76" t="s">
        <v>2716</v>
      </c>
    </row>
    <row r="2042" spans="1:12" ht="75" customHeight="1" x14ac:dyDescent="0.3">
      <c r="A2042" s="70">
        <f t="shared" si="31"/>
        <v>2035</v>
      </c>
      <c r="B2042" s="76" t="s">
        <v>453</v>
      </c>
      <c r="C2042" s="19" t="s">
        <v>1216</v>
      </c>
      <c r="D2042" s="82" t="s">
        <v>1484</v>
      </c>
      <c r="E2042" s="14" t="s">
        <v>713</v>
      </c>
      <c r="F2042" s="19" t="s">
        <v>1217</v>
      </c>
      <c r="G2042" s="14" t="s">
        <v>1220</v>
      </c>
      <c r="H2042" s="112"/>
      <c r="I2042" s="99">
        <v>449990</v>
      </c>
      <c r="J2042" s="75">
        <v>471281.21466390195</v>
      </c>
      <c r="K2042" s="76">
        <v>3</v>
      </c>
      <c r="L2042" s="76" t="s">
        <v>2717</v>
      </c>
    </row>
    <row r="2043" spans="1:12" ht="75" customHeight="1" x14ac:dyDescent="0.3">
      <c r="A2043" s="70">
        <f t="shared" si="31"/>
        <v>2036</v>
      </c>
      <c r="B2043" s="76" t="s">
        <v>453</v>
      </c>
      <c r="C2043" s="19" t="s">
        <v>1216</v>
      </c>
      <c r="D2043" s="82" t="s">
        <v>1484</v>
      </c>
      <c r="E2043" s="14" t="s">
        <v>713</v>
      </c>
      <c r="F2043" s="19" t="s">
        <v>1217</v>
      </c>
      <c r="G2043" s="14" t="s">
        <v>1221</v>
      </c>
      <c r="H2043" s="112"/>
      <c r="I2043" s="99">
        <v>469990</v>
      </c>
      <c r="J2043" s="75">
        <v>492227.51190001401</v>
      </c>
      <c r="K2043" s="76">
        <v>4</v>
      </c>
      <c r="L2043" s="76" t="s">
        <v>2717</v>
      </c>
    </row>
    <row r="2044" spans="1:12" ht="75" customHeight="1" x14ac:dyDescent="0.3">
      <c r="A2044" s="70">
        <f t="shared" si="31"/>
        <v>2037</v>
      </c>
      <c r="B2044" s="76" t="s">
        <v>453</v>
      </c>
      <c r="C2044" s="19" t="s">
        <v>1216</v>
      </c>
      <c r="D2044" s="82" t="s">
        <v>73</v>
      </c>
      <c r="E2044" s="14" t="s">
        <v>74</v>
      </c>
      <c r="F2044" s="19" t="s">
        <v>1225</v>
      </c>
      <c r="G2044" s="88" t="s">
        <v>1226</v>
      </c>
      <c r="H2044" s="113"/>
      <c r="I2044" s="99">
        <v>476832.77250000002</v>
      </c>
      <c r="J2044" s="75">
        <v>504784.94243985624</v>
      </c>
      <c r="K2044" s="76">
        <v>5</v>
      </c>
      <c r="L2044" s="76" t="s">
        <v>2717</v>
      </c>
    </row>
    <row r="2045" spans="1:12" ht="75" customHeight="1" x14ac:dyDescent="0.3">
      <c r="A2045" s="70">
        <f t="shared" si="31"/>
        <v>2038</v>
      </c>
      <c r="B2045" s="76" t="s">
        <v>453</v>
      </c>
      <c r="C2045" s="19" t="s">
        <v>1216</v>
      </c>
      <c r="D2045" s="82" t="s">
        <v>1484</v>
      </c>
      <c r="E2045" s="14" t="s">
        <v>1222</v>
      </c>
      <c r="F2045" s="19" t="s">
        <v>1217</v>
      </c>
      <c r="G2045" s="88" t="s">
        <v>1223</v>
      </c>
      <c r="H2045" s="112"/>
      <c r="I2045" s="99">
        <v>479990</v>
      </c>
      <c r="J2045" s="75">
        <v>502700.66051807004</v>
      </c>
      <c r="K2045" s="76">
        <v>6</v>
      </c>
      <c r="L2045" s="76" t="s">
        <v>2717</v>
      </c>
    </row>
    <row r="2046" spans="1:12" ht="75" customHeight="1" x14ac:dyDescent="0.3">
      <c r="A2046" s="70">
        <f t="shared" si="31"/>
        <v>2039</v>
      </c>
      <c r="B2046" s="76" t="s">
        <v>453</v>
      </c>
      <c r="C2046" s="19" t="s">
        <v>1216</v>
      </c>
      <c r="D2046" s="82" t="s">
        <v>73</v>
      </c>
      <c r="E2046" s="14" t="s">
        <v>74</v>
      </c>
      <c r="F2046" s="19" t="s">
        <v>1229</v>
      </c>
      <c r="G2046" s="88" t="s">
        <v>1230</v>
      </c>
      <c r="H2046" s="113"/>
      <c r="I2046" s="99">
        <v>491497.17749999999</v>
      </c>
      <c r="J2046" s="75">
        <v>520308.98202092282</v>
      </c>
      <c r="K2046" s="76">
        <v>7</v>
      </c>
      <c r="L2046" s="76" t="s">
        <v>2717</v>
      </c>
    </row>
    <row r="2047" spans="1:12" ht="75" customHeight="1" x14ac:dyDescent="0.3">
      <c r="A2047" s="70">
        <f t="shared" si="31"/>
        <v>2040</v>
      </c>
      <c r="B2047" s="76" t="s">
        <v>453</v>
      </c>
      <c r="C2047" s="19" t="s">
        <v>1216</v>
      </c>
      <c r="D2047" s="82" t="s">
        <v>1484</v>
      </c>
      <c r="E2047" s="14" t="s">
        <v>1222</v>
      </c>
      <c r="F2047" s="19" t="s">
        <v>1110</v>
      </c>
      <c r="G2047" s="14" t="s">
        <v>1224</v>
      </c>
      <c r="H2047" s="112"/>
      <c r="I2047" s="99">
        <v>499990</v>
      </c>
      <c r="J2047" s="75">
        <v>523646.95775418199</v>
      </c>
      <c r="K2047" s="76">
        <v>8</v>
      </c>
      <c r="L2047" s="76" t="s">
        <v>2717</v>
      </c>
    </row>
    <row r="2048" spans="1:12" ht="75" customHeight="1" x14ac:dyDescent="0.3">
      <c r="A2048" s="70">
        <f t="shared" si="31"/>
        <v>2041</v>
      </c>
      <c r="B2048" s="76" t="s">
        <v>453</v>
      </c>
      <c r="C2048" s="19" t="s">
        <v>1216</v>
      </c>
      <c r="D2048" s="82" t="s">
        <v>73</v>
      </c>
      <c r="E2048" s="14" t="s">
        <v>74</v>
      </c>
      <c r="F2048" s="19" t="s">
        <v>1235</v>
      </c>
      <c r="G2048" s="88" t="s">
        <v>1236</v>
      </c>
      <c r="H2048" s="113"/>
      <c r="I2048" s="99">
        <v>520932.77249999996</v>
      </c>
      <c r="J2048" s="75">
        <v>551470.10597189434</v>
      </c>
      <c r="K2048" s="76">
        <v>9</v>
      </c>
      <c r="L2048" s="76" t="s">
        <v>2717</v>
      </c>
    </row>
    <row r="2049" spans="1:12" ht="75" customHeight="1" x14ac:dyDescent="0.3">
      <c r="A2049" s="70">
        <f t="shared" si="31"/>
        <v>2042</v>
      </c>
      <c r="B2049" s="76" t="s">
        <v>453</v>
      </c>
      <c r="C2049" s="19" t="s">
        <v>1216</v>
      </c>
      <c r="D2049" s="82" t="s">
        <v>183</v>
      </c>
      <c r="E2049" s="14" t="s">
        <v>1004</v>
      </c>
      <c r="F2049" s="107" t="s">
        <v>1227</v>
      </c>
      <c r="G2049" s="88" t="s">
        <v>1228</v>
      </c>
      <c r="H2049" s="111"/>
      <c r="I2049" s="99">
        <v>527505.83402999991</v>
      </c>
      <c r="J2049" s="75">
        <v>558428.48357811198</v>
      </c>
      <c r="K2049" s="76">
        <v>10</v>
      </c>
      <c r="L2049" s="76" t="s">
        <v>2717</v>
      </c>
    </row>
    <row r="2050" spans="1:12" ht="75" customHeight="1" x14ac:dyDescent="0.3">
      <c r="A2050" s="70">
        <f t="shared" si="31"/>
        <v>2043</v>
      </c>
      <c r="B2050" s="76" t="s">
        <v>453</v>
      </c>
      <c r="C2050" s="19" t="s">
        <v>1216</v>
      </c>
      <c r="D2050" s="72" t="s">
        <v>2146</v>
      </c>
      <c r="E2050" s="19" t="s">
        <v>231</v>
      </c>
      <c r="F2050" s="19" t="s">
        <v>1231</v>
      </c>
      <c r="G2050" s="85" t="s">
        <v>1232</v>
      </c>
      <c r="H2050" s="109"/>
      <c r="I2050" s="105">
        <v>535708.00028072135</v>
      </c>
      <c r="J2050" s="75">
        <v>535708.00028072123</v>
      </c>
      <c r="K2050" s="76">
        <v>11</v>
      </c>
      <c r="L2050" s="76" t="s">
        <v>2717</v>
      </c>
    </row>
    <row r="2051" spans="1:12" ht="75" customHeight="1" x14ac:dyDescent="0.3">
      <c r="A2051" s="70">
        <f t="shared" si="31"/>
        <v>2044</v>
      </c>
      <c r="B2051" s="76" t="s">
        <v>453</v>
      </c>
      <c r="C2051" s="19" t="s">
        <v>1216</v>
      </c>
      <c r="D2051" s="72" t="s">
        <v>2146</v>
      </c>
      <c r="E2051" s="19" t="s">
        <v>231</v>
      </c>
      <c r="F2051" s="19" t="s">
        <v>1237</v>
      </c>
      <c r="G2051" s="85" t="s">
        <v>1238</v>
      </c>
      <c r="H2051" s="109"/>
      <c r="I2051" s="105">
        <v>544124.00036352838</v>
      </c>
      <c r="J2051" s="75">
        <v>544124.00036352838</v>
      </c>
      <c r="K2051" s="76">
        <v>12</v>
      </c>
      <c r="L2051" s="76" t="s">
        <v>2717</v>
      </c>
    </row>
    <row r="2052" spans="1:12" ht="75" customHeight="1" x14ac:dyDescent="0.3">
      <c r="A2052" s="70">
        <f t="shared" si="31"/>
        <v>2045</v>
      </c>
      <c r="B2052" s="76" t="s">
        <v>453</v>
      </c>
      <c r="C2052" s="19" t="s">
        <v>1216</v>
      </c>
      <c r="D2052" s="82" t="s">
        <v>73</v>
      </c>
      <c r="E2052" s="14" t="s">
        <v>74</v>
      </c>
      <c r="F2052" s="19" t="s">
        <v>1241</v>
      </c>
      <c r="G2052" s="88" t="s">
        <v>1242</v>
      </c>
      <c r="H2052" s="113"/>
      <c r="I2052" s="99">
        <v>544852.08749999991</v>
      </c>
      <c r="J2052" s="75">
        <v>576791.58289591549</v>
      </c>
      <c r="K2052" s="76">
        <v>13</v>
      </c>
      <c r="L2052" s="76" t="s">
        <v>2717</v>
      </c>
    </row>
    <row r="2053" spans="1:12" ht="75" customHeight="1" x14ac:dyDescent="0.3">
      <c r="A2053" s="70">
        <f t="shared" si="31"/>
        <v>2046</v>
      </c>
      <c r="B2053" s="76" t="s">
        <v>453</v>
      </c>
      <c r="C2053" s="19" t="s">
        <v>1216</v>
      </c>
      <c r="D2053" s="72" t="s">
        <v>2146</v>
      </c>
      <c r="E2053" s="19" t="s">
        <v>231</v>
      </c>
      <c r="F2053" s="19" t="s">
        <v>1239</v>
      </c>
      <c r="G2053" s="85" t="s">
        <v>1240</v>
      </c>
      <c r="H2053" s="109"/>
      <c r="I2053" s="105">
        <v>546309.00000000012</v>
      </c>
      <c r="J2053" s="75">
        <v>546309.00000000012</v>
      </c>
      <c r="K2053" s="76">
        <v>14</v>
      </c>
      <c r="L2053" s="76" t="s">
        <v>2717</v>
      </c>
    </row>
    <row r="2054" spans="1:12" ht="75" customHeight="1" x14ac:dyDescent="0.3">
      <c r="A2054" s="70">
        <f t="shared" si="31"/>
        <v>2047</v>
      </c>
      <c r="B2054" s="76" t="s">
        <v>453</v>
      </c>
      <c r="C2054" s="19" t="s">
        <v>1216</v>
      </c>
      <c r="D2054" s="82" t="s">
        <v>183</v>
      </c>
      <c r="E2054" s="14" t="s">
        <v>1004</v>
      </c>
      <c r="F2054" s="107" t="s">
        <v>1233</v>
      </c>
      <c r="G2054" s="88" t="s">
        <v>1234</v>
      </c>
      <c r="H2054" s="111"/>
      <c r="I2054" s="99">
        <v>554753.53175999993</v>
      </c>
      <c r="J2054" s="75">
        <v>587273.45465286472</v>
      </c>
      <c r="K2054" s="76">
        <v>15</v>
      </c>
      <c r="L2054" s="76" t="s">
        <v>2717</v>
      </c>
    </row>
    <row r="2055" spans="1:12" ht="75" customHeight="1" x14ac:dyDescent="0.3">
      <c r="A2055" s="70">
        <f t="shared" si="31"/>
        <v>2048</v>
      </c>
      <c r="B2055" s="76" t="s">
        <v>453</v>
      </c>
      <c r="C2055" s="19" t="s">
        <v>1216</v>
      </c>
      <c r="D2055" s="82" t="s">
        <v>73</v>
      </c>
      <c r="E2055" s="14" t="s">
        <v>74</v>
      </c>
      <c r="F2055" s="19" t="s">
        <v>1244</v>
      </c>
      <c r="G2055" s="88" t="s">
        <v>1245</v>
      </c>
      <c r="H2055" s="113"/>
      <c r="I2055" s="99">
        <v>573432.77249999996</v>
      </c>
      <c r="J2055" s="75">
        <v>607047.68160527316</v>
      </c>
      <c r="K2055" s="76">
        <v>16</v>
      </c>
      <c r="L2055" s="76" t="s">
        <v>2717</v>
      </c>
    </row>
    <row r="2056" spans="1:12" ht="75" customHeight="1" x14ac:dyDescent="0.3">
      <c r="A2056" s="70">
        <f t="shared" si="31"/>
        <v>2049</v>
      </c>
      <c r="B2056" s="76" t="s">
        <v>453</v>
      </c>
      <c r="C2056" s="19" t="s">
        <v>1216</v>
      </c>
      <c r="D2056" s="82" t="s">
        <v>143</v>
      </c>
      <c r="E2056" s="14" t="s">
        <v>144</v>
      </c>
      <c r="F2056" s="95" t="s">
        <v>1243</v>
      </c>
      <c r="G2056" s="88" t="s">
        <v>159</v>
      </c>
      <c r="H2056" s="18"/>
      <c r="I2056" s="30">
        <v>585450</v>
      </c>
      <c r="J2056" s="75">
        <v>585449.99999999988</v>
      </c>
      <c r="K2056" s="76">
        <v>17</v>
      </c>
      <c r="L2056" s="76" t="s">
        <v>2717</v>
      </c>
    </row>
    <row r="2057" spans="1:12" ht="75" customHeight="1" x14ac:dyDescent="0.3">
      <c r="A2057" s="70">
        <f t="shared" ref="A2057:A2120" si="32">ROW(A2050)</f>
        <v>2050</v>
      </c>
      <c r="B2057" s="76" t="s">
        <v>453</v>
      </c>
      <c r="C2057" s="19" t="s">
        <v>1216</v>
      </c>
      <c r="D2057" s="82" t="s">
        <v>73</v>
      </c>
      <c r="E2057" s="14" t="s">
        <v>74</v>
      </c>
      <c r="F2057" s="19" t="s">
        <v>1248</v>
      </c>
      <c r="G2057" s="88" t="s">
        <v>1249</v>
      </c>
      <c r="H2057" s="113"/>
      <c r="I2057" s="99">
        <v>597352.08750000002</v>
      </c>
      <c r="J2057" s="75">
        <v>632369.15852929454</v>
      </c>
      <c r="K2057" s="76">
        <v>18</v>
      </c>
      <c r="L2057" s="76" t="s">
        <v>2717</v>
      </c>
    </row>
    <row r="2058" spans="1:12" ht="75" customHeight="1" x14ac:dyDescent="0.3">
      <c r="A2058" s="70">
        <f t="shared" si="32"/>
        <v>2051</v>
      </c>
      <c r="B2058" s="76" t="s">
        <v>453</v>
      </c>
      <c r="C2058" s="19" t="s">
        <v>1216</v>
      </c>
      <c r="D2058" s="82" t="s">
        <v>183</v>
      </c>
      <c r="E2058" s="14" t="s">
        <v>1080</v>
      </c>
      <c r="F2058" s="107" t="s">
        <v>1246</v>
      </c>
      <c r="G2058" s="88" t="s">
        <v>1247</v>
      </c>
      <c r="H2058" s="108"/>
      <c r="I2058" s="99">
        <v>634074.72</v>
      </c>
      <c r="J2058" s="75">
        <v>664075.87775122456</v>
      </c>
      <c r="K2058" s="76">
        <v>19</v>
      </c>
      <c r="L2058" s="76" t="s">
        <v>2717</v>
      </c>
    </row>
    <row r="2059" spans="1:12" ht="75" customHeight="1" x14ac:dyDescent="0.3">
      <c r="A2059" s="70">
        <f t="shared" si="32"/>
        <v>2052</v>
      </c>
      <c r="B2059" s="4" t="s">
        <v>453</v>
      </c>
      <c r="C2059" s="20" t="s">
        <v>1216</v>
      </c>
      <c r="D2059" s="82" t="s">
        <v>273</v>
      </c>
      <c r="E2059" s="14" t="s">
        <v>306</v>
      </c>
      <c r="F2059" s="19" t="s">
        <v>1251</v>
      </c>
      <c r="G2059" s="88" t="s">
        <v>1252</v>
      </c>
      <c r="H2059" s="24"/>
      <c r="I2059" s="29">
        <v>635200</v>
      </c>
      <c r="J2059" s="75">
        <v>700287.24108504958</v>
      </c>
      <c r="K2059" s="76">
        <v>20</v>
      </c>
      <c r="L2059" s="76" t="s">
        <v>2716</v>
      </c>
    </row>
    <row r="2060" spans="1:12" ht="75" customHeight="1" x14ac:dyDescent="0.3">
      <c r="A2060" s="70">
        <f t="shared" si="32"/>
        <v>2053</v>
      </c>
      <c r="B2060" s="4" t="s">
        <v>453</v>
      </c>
      <c r="C2060" s="20" t="s">
        <v>1216</v>
      </c>
      <c r="D2060" s="82" t="s">
        <v>273</v>
      </c>
      <c r="E2060" s="14" t="s">
        <v>306</v>
      </c>
      <c r="F2060" s="19" t="s">
        <v>1255</v>
      </c>
      <c r="G2060" s="88" t="s">
        <v>1256</v>
      </c>
      <c r="H2060" s="24"/>
      <c r="I2060" s="29">
        <v>647200</v>
      </c>
      <c r="J2060" s="75">
        <v>711802.6901959473</v>
      </c>
      <c r="K2060" s="76">
        <v>21</v>
      </c>
      <c r="L2060" s="76" t="s">
        <v>2716</v>
      </c>
    </row>
    <row r="2061" spans="1:12" ht="75" customHeight="1" x14ac:dyDescent="0.3">
      <c r="A2061" s="70">
        <f t="shared" si="32"/>
        <v>2054</v>
      </c>
      <c r="B2061" s="76" t="s">
        <v>453</v>
      </c>
      <c r="C2061" s="19" t="s">
        <v>1216</v>
      </c>
      <c r="D2061" s="82" t="s">
        <v>143</v>
      </c>
      <c r="E2061" s="14" t="s">
        <v>144</v>
      </c>
      <c r="F2061" s="95" t="s">
        <v>1250</v>
      </c>
      <c r="G2061" s="88" t="s">
        <v>160</v>
      </c>
      <c r="H2061" s="18"/>
      <c r="I2061" s="30">
        <v>650450</v>
      </c>
      <c r="J2061" s="75">
        <v>650450</v>
      </c>
      <c r="K2061" s="76">
        <v>22</v>
      </c>
      <c r="L2061" s="76" t="s">
        <v>2716</v>
      </c>
    </row>
    <row r="2062" spans="1:12" ht="75" customHeight="1" x14ac:dyDescent="0.3">
      <c r="A2062" s="70">
        <f t="shared" si="32"/>
        <v>2055</v>
      </c>
      <c r="B2062" s="76" t="s">
        <v>453</v>
      </c>
      <c r="C2062" s="19" t="s">
        <v>1216</v>
      </c>
      <c r="D2062" s="82" t="s">
        <v>183</v>
      </c>
      <c r="E2062" s="14" t="s">
        <v>1080</v>
      </c>
      <c r="F2062" s="107" t="s">
        <v>1253</v>
      </c>
      <c r="G2062" s="88" t="s">
        <v>1254</v>
      </c>
      <c r="H2062" s="108"/>
      <c r="I2062" s="99">
        <v>653218.07999999996</v>
      </c>
      <c r="J2062" s="75">
        <v>684125.00318411924</v>
      </c>
      <c r="K2062" s="76">
        <v>23</v>
      </c>
      <c r="L2062" s="76" t="s">
        <v>2716</v>
      </c>
    </row>
    <row r="2063" spans="1:12" ht="75" customHeight="1" x14ac:dyDescent="0.3">
      <c r="A2063" s="70">
        <f t="shared" si="32"/>
        <v>2056</v>
      </c>
      <c r="B2063" s="76" t="s">
        <v>453</v>
      </c>
      <c r="C2063" s="19" t="s">
        <v>1216</v>
      </c>
      <c r="D2063" s="82" t="s">
        <v>73</v>
      </c>
      <c r="E2063" s="14" t="s">
        <v>74</v>
      </c>
      <c r="F2063" s="19" t="s">
        <v>1257</v>
      </c>
      <c r="G2063" s="88" t="s">
        <v>1258</v>
      </c>
      <c r="H2063" s="113"/>
      <c r="I2063" s="99">
        <v>666652.08750000002</v>
      </c>
      <c r="J2063" s="75">
        <v>705731.55836535431</v>
      </c>
      <c r="K2063" s="76">
        <v>24</v>
      </c>
      <c r="L2063" s="76" t="s">
        <v>2716</v>
      </c>
    </row>
    <row r="2064" spans="1:12" ht="75" customHeight="1" x14ac:dyDescent="0.3">
      <c r="A2064" s="70">
        <f t="shared" si="32"/>
        <v>2057</v>
      </c>
      <c r="B2064" s="76" t="s">
        <v>453</v>
      </c>
      <c r="C2064" s="19" t="s">
        <v>1216</v>
      </c>
      <c r="D2064" s="82" t="s">
        <v>1806</v>
      </c>
      <c r="E2064" s="14" t="s">
        <v>1261</v>
      </c>
      <c r="F2064" s="19" t="s">
        <v>1262</v>
      </c>
      <c r="G2064" s="14" t="s">
        <v>1263</v>
      </c>
      <c r="H2064" s="113"/>
      <c r="I2064" s="99">
        <v>746610</v>
      </c>
      <c r="J2064" s="75">
        <v>746609.99999999988</v>
      </c>
      <c r="K2064" s="76">
        <v>25</v>
      </c>
      <c r="L2064" s="76" t="s">
        <v>2716</v>
      </c>
    </row>
    <row r="2065" spans="1:12" ht="75" customHeight="1" x14ac:dyDescent="0.3">
      <c r="A2065" s="70">
        <f t="shared" si="32"/>
        <v>2058</v>
      </c>
      <c r="B2065" s="76" t="s">
        <v>453</v>
      </c>
      <c r="C2065" s="19" t="s">
        <v>1216</v>
      </c>
      <c r="D2065" s="82" t="s">
        <v>1806</v>
      </c>
      <c r="E2065" s="14" t="s">
        <v>1194</v>
      </c>
      <c r="F2065" s="19" t="s">
        <v>1259</v>
      </c>
      <c r="G2065" s="88" t="s">
        <v>1260</v>
      </c>
      <c r="H2065" s="113"/>
      <c r="I2065" s="99">
        <v>746614</v>
      </c>
      <c r="J2065" s="75">
        <v>746614</v>
      </c>
      <c r="K2065" s="76">
        <v>26</v>
      </c>
      <c r="L2065" s="76" t="s">
        <v>2716</v>
      </c>
    </row>
    <row r="2066" spans="1:12" ht="75" customHeight="1" x14ac:dyDescent="0.3">
      <c r="A2066" s="70">
        <f t="shared" si="32"/>
        <v>2059</v>
      </c>
      <c r="B2066" s="76" t="s">
        <v>453</v>
      </c>
      <c r="C2066" s="19" t="s">
        <v>1216</v>
      </c>
      <c r="D2066" s="82" t="s">
        <v>1806</v>
      </c>
      <c r="E2066" s="14" t="s">
        <v>1194</v>
      </c>
      <c r="F2066" s="19" t="s">
        <v>1264</v>
      </c>
      <c r="G2066" s="88" t="s">
        <v>1265</v>
      </c>
      <c r="H2066" s="113"/>
      <c r="I2066" s="99">
        <v>816898</v>
      </c>
      <c r="J2066" s="75">
        <v>816897.99999999988</v>
      </c>
      <c r="K2066" s="76">
        <v>27</v>
      </c>
      <c r="L2066" s="76" t="s">
        <v>2716</v>
      </c>
    </row>
    <row r="2067" spans="1:12" ht="75" customHeight="1" x14ac:dyDescent="0.3">
      <c r="A2067" s="70">
        <f t="shared" si="32"/>
        <v>2060</v>
      </c>
      <c r="B2067" s="4" t="s">
        <v>453</v>
      </c>
      <c r="C2067" s="20" t="s">
        <v>1216</v>
      </c>
      <c r="D2067" s="82" t="s">
        <v>273</v>
      </c>
      <c r="E2067" s="14" t="s">
        <v>306</v>
      </c>
      <c r="F2067" s="19" t="s">
        <v>1266</v>
      </c>
      <c r="G2067" s="88" t="s">
        <v>1267</v>
      </c>
      <c r="H2067" s="24"/>
      <c r="I2067" s="29">
        <v>888600</v>
      </c>
      <c r="J2067" s="75">
        <v>983025.16385355568</v>
      </c>
      <c r="K2067" s="76">
        <v>28</v>
      </c>
      <c r="L2067" s="76" t="s">
        <v>2716</v>
      </c>
    </row>
    <row r="2068" spans="1:12" ht="75" customHeight="1" x14ac:dyDescent="0.3">
      <c r="A2068" s="70">
        <f t="shared" si="32"/>
        <v>2061</v>
      </c>
      <c r="B2068" s="4" t="s">
        <v>453</v>
      </c>
      <c r="C2068" s="20" t="s">
        <v>1216</v>
      </c>
      <c r="D2068" s="82" t="s">
        <v>273</v>
      </c>
      <c r="E2068" s="14" t="s">
        <v>306</v>
      </c>
      <c r="F2068" s="19" t="s">
        <v>1268</v>
      </c>
      <c r="G2068" s="88" t="s">
        <v>1269</v>
      </c>
      <c r="H2068" s="24"/>
      <c r="I2068" s="29">
        <v>984200</v>
      </c>
      <c r="J2068" s="75">
        <v>1091894.2364659181</v>
      </c>
      <c r="K2068" s="76">
        <v>29</v>
      </c>
      <c r="L2068" s="76" t="s">
        <v>2716</v>
      </c>
    </row>
    <row r="2069" spans="1:12" ht="75" customHeight="1" x14ac:dyDescent="0.3">
      <c r="A2069" s="70">
        <f t="shared" si="32"/>
        <v>2062</v>
      </c>
      <c r="B2069" s="76" t="s">
        <v>454</v>
      </c>
      <c r="C2069" s="19" t="s">
        <v>1270</v>
      </c>
      <c r="D2069" s="72" t="s">
        <v>273</v>
      </c>
      <c r="E2069" s="19" t="s">
        <v>726</v>
      </c>
      <c r="F2069" s="85" t="s">
        <v>1271</v>
      </c>
      <c r="G2069" s="85" t="s">
        <v>1272</v>
      </c>
      <c r="H2069" s="82"/>
      <c r="I2069" s="99">
        <v>454255.92</v>
      </c>
      <c r="J2069" s="75">
        <v>512625.25086571445</v>
      </c>
      <c r="K2069" s="76">
        <v>1</v>
      </c>
      <c r="L2069" s="76" t="s">
        <v>2716</v>
      </c>
    </row>
    <row r="2070" spans="1:12" ht="75" customHeight="1" x14ac:dyDescent="0.3">
      <c r="A2070" s="70">
        <f t="shared" si="32"/>
        <v>2063</v>
      </c>
      <c r="B2070" s="76" t="s">
        <v>454</v>
      </c>
      <c r="C2070" s="19" t="s">
        <v>1270</v>
      </c>
      <c r="D2070" s="72" t="s">
        <v>273</v>
      </c>
      <c r="E2070" s="19" t="s">
        <v>726</v>
      </c>
      <c r="F2070" s="85" t="s">
        <v>1273</v>
      </c>
      <c r="G2070" s="85" t="s">
        <v>1274</v>
      </c>
      <c r="H2070" s="82"/>
      <c r="I2070" s="99">
        <v>480194.28</v>
      </c>
      <c r="J2070" s="75">
        <v>542054.48415903992</v>
      </c>
      <c r="K2070" s="76">
        <v>2</v>
      </c>
      <c r="L2070" s="76" t="s">
        <v>2716</v>
      </c>
    </row>
    <row r="2071" spans="1:12" ht="75" customHeight="1" x14ac:dyDescent="0.3">
      <c r="A2071" s="70">
        <f t="shared" si="32"/>
        <v>2064</v>
      </c>
      <c r="B2071" s="76" t="s">
        <v>454</v>
      </c>
      <c r="C2071" s="19" t="s">
        <v>1270</v>
      </c>
      <c r="D2071" s="72" t="s">
        <v>273</v>
      </c>
      <c r="E2071" s="19" t="s">
        <v>726</v>
      </c>
      <c r="F2071" s="85" t="s">
        <v>1275</v>
      </c>
      <c r="G2071" s="85" t="s">
        <v>1276</v>
      </c>
      <c r="H2071" s="82"/>
      <c r="I2071" s="99">
        <v>499026.24</v>
      </c>
      <c r="J2071" s="75">
        <v>563312.43909241341</v>
      </c>
      <c r="K2071" s="76">
        <v>3</v>
      </c>
      <c r="L2071" s="76" t="s">
        <v>2717</v>
      </c>
    </row>
    <row r="2072" spans="1:12" ht="75" customHeight="1" x14ac:dyDescent="0.3">
      <c r="A2072" s="70">
        <f t="shared" si="32"/>
        <v>2065</v>
      </c>
      <c r="B2072" s="76" t="s">
        <v>454</v>
      </c>
      <c r="C2072" s="19" t="s">
        <v>1270</v>
      </c>
      <c r="D2072" s="72" t="s">
        <v>273</v>
      </c>
      <c r="E2072" s="19" t="s">
        <v>726</v>
      </c>
      <c r="F2072" s="85" t="s">
        <v>1277</v>
      </c>
      <c r="G2072" s="85" t="s">
        <v>1278</v>
      </c>
      <c r="H2072" s="82"/>
      <c r="I2072" s="99">
        <v>548859.87</v>
      </c>
      <c r="J2072" s="75">
        <v>619671.16234354582</v>
      </c>
      <c r="K2072" s="76">
        <v>4</v>
      </c>
      <c r="L2072" s="76" t="s">
        <v>2717</v>
      </c>
    </row>
    <row r="2073" spans="1:12" ht="75" customHeight="1" x14ac:dyDescent="0.3">
      <c r="A2073" s="70">
        <f t="shared" si="32"/>
        <v>2066</v>
      </c>
      <c r="B2073" s="76" t="s">
        <v>454</v>
      </c>
      <c r="C2073" s="19" t="s">
        <v>1270</v>
      </c>
      <c r="D2073" s="72" t="s">
        <v>273</v>
      </c>
      <c r="E2073" s="19" t="s">
        <v>726</v>
      </c>
      <c r="F2073" s="85" t="s">
        <v>1279</v>
      </c>
      <c r="G2073" s="85" t="s">
        <v>1280</v>
      </c>
      <c r="H2073" s="82"/>
      <c r="I2073" s="99">
        <v>574798.23</v>
      </c>
      <c r="J2073" s="75">
        <v>649002.67760330229</v>
      </c>
      <c r="K2073" s="76">
        <v>5</v>
      </c>
      <c r="L2073" s="76" t="s">
        <v>2717</v>
      </c>
    </row>
    <row r="2074" spans="1:12" ht="75" customHeight="1" x14ac:dyDescent="0.3">
      <c r="A2074" s="70">
        <f t="shared" si="32"/>
        <v>2067</v>
      </c>
      <c r="B2074" s="76" t="s">
        <v>454</v>
      </c>
      <c r="C2074" s="19" t="s">
        <v>1270</v>
      </c>
      <c r="D2074" s="82" t="s">
        <v>1806</v>
      </c>
      <c r="E2074" s="14" t="s">
        <v>1119</v>
      </c>
      <c r="F2074" s="85" t="s">
        <v>1281</v>
      </c>
      <c r="G2074" s="14" t="s">
        <v>1282</v>
      </c>
      <c r="H2074" s="113"/>
      <c r="I2074" s="99">
        <v>579827</v>
      </c>
      <c r="J2074" s="75">
        <v>579827</v>
      </c>
      <c r="K2074" s="76">
        <v>6</v>
      </c>
      <c r="L2074" s="76" t="s">
        <v>2717</v>
      </c>
    </row>
    <row r="2075" spans="1:12" ht="75" customHeight="1" x14ac:dyDescent="0.3">
      <c r="A2075" s="70">
        <f t="shared" si="32"/>
        <v>2068</v>
      </c>
      <c r="B2075" s="76" t="s">
        <v>454</v>
      </c>
      <c r="C2075" s="19" t="s">
        <v>1270</v>
      </c>
      <c r="D2075" s="72" t="s">
        <v>273</v>
      </c>
      <c r="E2075" s="19" t="s">
        <v>726</v>
      </c>
      <c r="F2075" s="85" t="s">
        <v>1283</v>
      </c>
      <c r="G2075" s="85" t="s">
        <v>1284</v>
      </c>
      <c r="H2075" s="82"/>
      <c r="I2075" s="99">
        <v>707699.88</v>
      </c>
      <c r="J2075" s="75">
        <v>796498.53241183434</v>
      </c>
      <c r="K2075" s="76">
        <v>7</v>
      </c>
      <c r="L2075" s="76" t="s">
        <v>2717</v>
      </c>
    </row>
    <row r="2076" spans="1:12" ht="75" customHeight="1" x14ac:dyDescent="0.3">
      <c r="A2076" s="70">
        <f t="shared" si="32"/>
        <v>2069</v>
      </c>
      <c r="B2076" s="76" t="s">
        <v>454</v>
      </c>
      <c r="C2076" s="19" t="s">
        <v>1270</v>
      </c>
      <c r="D2076" s="82" t="s">
        <v>73</v>
      </c>
      <c r="E2076" s="14" t="s">
        <v>74</v>
      </c>
      <c r="F2076" s="19" t="s">
        <v>1289</v>
      </c>
      <c r="G2076" s="88" t="s">
        <v>1290</v>
      </c>
      <c r="H2076" s="113"/>
      <c r="I2076" s="99">
        <v>731993.74500000011</v>
      </c>
      <c r="J2076" s="75">
        <v>774903.57573138468</v>
      </c>
      <c r="K2076" s="76">
        <v>8</v>
      </c>
      <c r="L2076" s="76" t="s">
        <v>2717</v>
      </c>
    </row>
    <row r="2077" spans="1:12" ht="75" customHeight="1" x14ac:dyDescent="0.3">
      <c r="A2077" s="70">
        <f t="shared" si="32"/>
        <v>2070</v>
      </c>
      <c r="B2077" s="76" t="s">
        <v>454</v>
      </c>
      <c r="C2077" s="19" t="s">
        <v>1270</v>
      </c>
      <c r="D2077" s="72" t="s">
        <v>273</v>
      </c>
      <c r="E2077" s="19" t="s">
        <v>726</v>
      </c>
      <c r="F2077" s="85" t="s">
        <v>1285</v>
      </c>
      <c r="G2077" s="85" t="s">
        <v>1286</v>
      </c>
      <c r="H2077" s="82"/>
      <c r="I2077" s="99">
        <v>737088.12</v>
      </c>
      <c r="J2077" s="75">
        <v>830009.67631850368</v>
      </c>
      <c r="K2077" s="76">
        <v>9</v>
      </c>
      <c r="L2077" s="76" t="s">
        <v>2716</v>
      </c>
    </row>
    <row r="2078" spans="1:12" ht="75" customHeight="1" x14ac:dyDescent="0.3">
      <c r="A2078" s="70">
        <f t="shared" si="32"/>
        <v>2071</v>
      </c>
      <c r="B2078" s="76" t="s">
        <v>454</v>
      </c>
      <c r="C2078" s="19" t="s">
        <v>1270</v>
      </c>
      <c r="D2078" s="82" t="s">
        <v>1806</v>
      </c>
      <c r="E2078" s="14" t="s">
        <v>1261</v>
      </c>
      <c r="F2078" s="85" t="s">
        <v>1287</v>
      </c>
      <c r="G2078" s="14" t="s">
        <v>1288</v>
      </c>
      <c r="H2078" s="113"/>
      <c r="I2078" s="99">
        <v>746613</v>
      </c>
      <c r="J2078" s="75">
        <v>746612.99999999988</v>
      </c>
      <c r="K2078" s="76">
        <v>10</v>
      </c>
      <c r="L2078" s="76" t="s">
        <v>2716</v>
      </c>
    </row>
    <row r="2079" spans="1:12" ht="75" customHeight="1" x14ac:dyDescent="0.3">
      <c r="A2079" s="70">
        <f t="shared" si="32"/>
        <v>2072</v>
      </c>
      <c r="B2079" s="4" t="s">
        <v>454</v>
      </c>
      <c r="C2079" s="20" t="s">
        <v>1270</v>
      </c>
      <c r="D2079" s="82" t="s">
        <v>273</v>
      </c>
      <c r="E2079" s="14" t="s">
        <v>306</v>
      </c>
      <c r="F2079" s="19" t="s">
        <v>1291</v>
      </c>
      <c r="G2079" s="88" t="s">
        <v>1292</v>
      </c>
      <c r="H2079" s="24"/>
      <c r="I2079" s="29">
        <v>787400</v>
      </c>
      <c r="J2079" s="75">
        <v>871618.05636746332</v>
      </c>
      <c r="K2079" s="76">
        <v>11</v>
      </c>
      <c r="L2079" s="76" t="s">
        <v>2716</v>
      </c>
    </row>
    <row r="2080" spans="1:12" ht="75" customHeight="1" x14ac:dyDescent="0.3">
      <c r="A2080" s="70">
        <f t="shared" si="32"/>
        <v>2073</v>
      </c>
      <c r="B2080" s="4" t="s">
        <v>454</v>
      </c>
      <c r="C2080" s="20" t="s">
        <v>1270</v>
      </c>
      <c r="D2080" s="82" t="s">
        <v>273</v>
      </c>
      <c r="E2080" s="14" t="s">
        <v>306</v>
      </c>
      <c r="F2080" s="19" t="s">
        <v>1293</v>
      </c>
      <c r="G2080" s="88" t="s">
        <v>1294</v>
      </c>
      <c r="H2080" s="24"/>
      <c r="I2080" s="29">
        <v>816600</v>
      </c>
      <c r="J2080" s="75">
        <v>901342.04863342724</v>
      </c>
      <c r="K2080" s="76">
        <v>12</v>
      </c>
      <c r="L2080" s="76" t="s">
        <v>2716</v>
      </c>
    </row>
    <row r="2081" spans="1:12" ht="75" customHeight="1" x14ac:dyDescent="0.3">
      <c r="A2081" s="70">
        <f t="shared" si="32"/>
        <v>2074</v>
      </c>
      <c r="B2081" s="4" t="s">
        <v>454</v>
      </c>
      <c r="C2081" s="20" t="s">
        <v>1270</v>
      </c>
      <c r="D2081" s="82" t="s">
        <v>273</v>
      </c>
      <c r="E2081" s="14" t="s">
        <v>306</v>
      </c>
      <c r="F2081" s="19" t="s">
        <v>1295</v>
      </c>
      <c r="G2081" s="88" t="s">
        <v>1296</v>
      </c>
      <c r="H2081" s="24"/>
      <c r="I2081" s="29">
        <v>838600</v>
      </c>
      <c r="J2081" s="75">
        <v>922479.30504347675</v>
      </c>
      <c r="K2081" s="76">
        <v>13</v>
      </c>
      <c r="L2081" s="76" t="s">
        <v>2716</v>
      </c>
    </row>
    <row r="2082" spans="1:12" ht="75" customHeight="1" x14ac:dyDescent="0.35">
      <c r="A2082" s="70">
        <f t="shared" si="32"/>
        <v>2075</v>
      </c>
      <c r="B2082" s="76" t="s">
        <v>454</v>
      </c>
      <c r="C2082" s="72" t="s">
        <v>1270</v>
      </c>
      <c r="D2082" s="60" t="s">
        <v>2371</v>
      </c>
      <c r="E2082" s="115" t="s">
        <v>2703</v>
      </c>
      <c r="F2082" s="116" t="s">
        <v>2704</v>
      </c>
      <c r="G2082" s="117" t="s">
        <v>2705</v>
      </c>
      <c r="H2082" s="82"/>
      <c r="I2082" s="99">
        <v>843000</v>
      </c>
      <c r="J2082" s="75">
        <v>843000</v>
      </c>
      <c r="K2082" s="76">
        <v>14</v>
      </c>
      <c r="L2082" s="76" t="s">
        <v>2716</v>
      </c>
    </row>
    <row r="2083" spans="1:12" ht="75" customHeight="1" x14ac:dyDescent="0.3">
      <c r="A2083" s="70">
        <f t="shared" si="32"/>
        <v>2076</v>
      </c>
      <c r="B2083" s="76" t="s">
        <v>454</v>
      </c>
      <c r="C2083" s="19" t="s">
        <v>1270</v>
      </c>
      <c r="D2083" s="82" t="s">
        <v>1484</v>
      </c>
      <c r="E2083" s="14" t="s">
        <v>171</v>
      </c>
      <c r="F2083" s="19" t="s">
        <v>1297</v>
      </c>
      <c r="G2083" s="88" t="s">
        <v>1298</v>
      </c>
      <c r="H2083" s="112"/>
      <c r="I2083" s="99">
        <v>870092.84049999993</v>
      </c>
      <c r="J2083" s="75">
        <v>996841.69011990936</v>
      </c>
      <c r="K2083" s="76">
        <v>15</v>
      </c>
      <c r="L2083" s="76" t="s">
        <v>2716</v>
      </c>
    </row>
    <row r="2084" spans="1:12" ht="75" customHeight="1" x14ac:dyDescent="0.35">
      <c r="A2084" s="70">
        <f t="shared" si="32"/>
        <v>2077</v>
      </c>
      <c r="B2084" s="76" t="s">
        <v>454</v>
      </c>
      <c r="C2084" s="72" t="s">
        <v>1270</v>
      </c>
      <c r="D2084" s="60" t="s">
        <v>2371</v>
      </c>
      <c r="E2084" s="115" t="s">
        <v>2706</v>
      </c>
      <c r="F2084" s="116" t="s">
        <v>2707</v>
      </c>
      <c r="G2084" s="117" t="s">
        <v>2708</v>
      </c>
      <c r="H2084" s="82"/>
      <c r="I2084" s="99">
        <v>894000</v>
      </c>
      <c r="J2084" s="75">
        <v>893999.99999999988</v>
      </c>
      <c r="K2084" s="76">
        <v>16</v>
      </c>
      <c r="L2084" s="76" t="s">
        <v>2716</v>
      </c>
    </row>
    <row r="2085" spans="1:12" ht="75" customHeight="1" x14ac:dyDescent="0.3">
      <c r="A2085" s="70">
        <f t="shared" si="32"/>
        <v>2078</v>
      </c>
      <c r="B2085" s="4" t="s">
        <v>454</v>
      </c>
      <c r="C2085" s="20" t="s">
        <v>1270</v>
      </c>
      <c r="D2085" s="82" t="s">
        <v>273</v>
      </c>
      <c r="E2085" s="14" t="s">
        <v>306</v>
      </c>
      <c r="F2085" s="19" t="s">
        <v>1299</v>
      </c>
      <c r="G2085" s="88" t="s">
        <v>1300</v>
      </c>
      <c r="H2085" s="24"/>
      <c r="I2085" s="29">
        <v>899500</v>
      </c>
      <c r="J2085" s="75">
        <v>998689.4185989832</v>
      </c>
      <c r="K2085" s="76">
        <v>17</v>
      </c>
      <c r="L2085" s="76" t="s">
        <v>2716</v>
      </c>
    </row>
    <row r="2086" spans="1:12" ht="75" customHeight="1" x14ac:dyDescent="0.3">
      <c r="A2086" s="70">
        <f t="shared" si="32"/>
        <v>2079</v>
      </c>
      <c r="B2086" s="4" t="s">
        <v>454</v>
      </c>
      <c r="C2086" s="20" t="s">
        <v>1270</v>
      </c>
      <c r="D2086" s="82" t="s">
        <v>273</v>
      </c>
      <c r="E2086" s="14" t="s">
        <v>306</v>
      </c>
      <c r="F2086" s="19" t="s">
        <v>1302</v>
      </c>
      <c r="G2086" s="88" t="s">
        <v>1303</v>
      </c>
      <c r="H2086" s="24"/>
      <c r="I2086" s="29">
        <v>933200</v>
      </c>
      <c r="J2086" s="75">
        <v>1036999.3954417307</v>
      </c>
      <c r="K2086" s="76">
        <v>18</v>
      </c>
      <c r="L2086" s="76" t="s">
        <v>2716</v>
      </c>
    </row>
    <row r="2087" spans="1:12" ht="75" customHeight="1" x14ac:dyDescent="0.3">
      <c r="A2087" s="70">
        <f t="shared" si="32"/>
        <v>2080</v>
      </c>
      <c r="B2087" s="76" t="s">
        <v>454</v>
      </c>
      <c r="C2087" s="19" t="s">
        <v>1270</v>
      </c>
      <c r="D2087" s="83" t="s">
        <v>592</v>
      </c>
      <c r="E2087" s="14" t="s">
        <v>171</v>
      </c>
      <c r="F2087" s="19" t="s">
        <v>1306</v>
      </c>
      <c r="G2087" s="14" t="s">
        <v>1307</v>
      </c>
      <c r="H2087" s="25"/>
      <c r="I2087" s="32">
        <v>1488299</v>
      </c>
      <c r="J2087" s="75">
        <v>1488298.9999999998</v>
      </c>
      <c r="K2087" s="76">
        <v>19</v>
      </c>
      <c r="L2087" s="76" t="s">
        <v>2716</v>
      </c>
    </row>
    <row r="2088" spans="1:12" ht="75" customHeight="1" x14ac:dyDescent="0.3">
      <c r="A2088" s="70">
        <f t="shared" si="32"/>
        <v>2081</v>
      </c>
      <c r="B2088" s="76" t="s">
        <v>455</v>
      </c>
      <c r="C2088" s="118" t="s">
        <v>1310</v>
      </c>
      <c r="D2088" s="58" t="s">
        <v>273</v>
      </c>
      <c r="E2088" s="14" t="s">
        <v>274</v>
      </c>
      <c r="F2088" s="19" t="s">
        <v>1311</v>
      </c>
      <c r="G2088" s="88" t="s">
        <v>1312</v>
      </c>
      <c r="H2088" s="113"/>
      <c r="I2088" s="99">
        <v>575000</v>
      </c>
      <c r="J2088" s="75">
        <v>633553.74632933841</v>
      </c>
      <c r="K2088" s="76">
        <v>1</v>
      </c>
      <c r="L2088" s="76" t="s">
        <v>2716</v>
      </c>
    </row>
    <row r="2089" spans="1:12" ht="75" customHeight="1" x14ac:dyDescent="0.3">
      <c r="A2089" s="70">
        <f t="shared" si="32"/>
        <v>2082</v>
      </c>
      <c r="B2089" s="76" t="s">
        <v>455</v>
      </c>
      <c r="C2089" s="118" t="s">
        <v>1310</v>
      </c>
      <c r="D2089" s="58" t="s">
        <v>273</v>
      </c>
      <c r="E2089" s="14" t="s">
        <v>274</v>
      </c>
      <c r="F2089" s="19" t="s">
        <v>1313</v>
      </c>
      <c r="G2089" s="88" t="s">
        <v>1314</v>
      </c>
      <c r="H2089" s="113"/>
      <c r="I2089" s="99">
        <v>606200</v>
      </c>
      <c r="J2089" s="75">
        <v>667930.92352146935</v>
      </c>
      <c r="K2089" s="76">
        <v>2</v>
      </c>
      <c r="L2089" s="76" t="s">
        <v>2716</v>
      </c>
    </row>
    <row r="2090" spans="1:12" ht="75" customHeight="1" x14ac:dyDescent="0.3">
      <c r="A2090" s="70">
        <f t="shared" si="32"/>
        <v>2083</v>
      </c>
      <c r="B2090" s="76" t="s">
        <v>455</v>
      </c>
      <c r="C2090" s="118" t="s">
        <v>1310</v>
      </c>
      <c r="D2090" s="58" t="s">
        <v>273</v>
      </c>
      <c r="E2090" s="14" t="s">
        <v>274</v>
      </c>
      <c r="F2090" s="19" t="s">
        <v>1315</v>
      </c>
      <c r="G2090" s="88" t="s">
        <v>1316</v>
      </c>
      <c r="H2090" s="113"/>
      <c r="I2090" s="99">
        <v>716000</v>
      </c>
      <c r="J2090" s="75">
        <v>799951.2658515519</v>
      </c>
      <c r="K2090" s="76">
        <v>3</v>
      </c>
      <c r="L2090" s="76" t="s">
        <v>2717</v>
      </c>
    </row>
    <row r="2091" spans="1:12" ht="75" customHeight="1" x14ac:dyDescent="0.3">
      <c r="A2091" s="70">
        <f t="shared" si="32"/>
        <v>2084</v>
      </c>
      <c r="B2091" s="76" t="s">
        <v>455</v>
      </c>
      <c r="C2091" s="118" t="s">
        <v>1310</v>
      </c>
      <c r="D2091" s="58" t="s">
        <v>273</v>
      </c>
      <c r="E2091" s="14" t="s">
        <v>274</v>
      </c>
      <c r="F2091" s="19" t="s">
        <v>1317</v>
      </c>
      <c r="G2091" s="88" t="s">
        <v>1318</v>
      </c>
      <c r="H2091" s="113"/>
      <c r="I2091" s="99">
        <v>716900</v>
      </c>
      <c r="J2091" s="75">
        <v>811896.4821711093</v>
      </c>
      <c r="K2091" s="76">
        <v>4</v>
      </c>
      <c r="L2091" s="76" t="s">
        <v>2716</v>
      </c>
    </row>
    <row r="2092" spans="1:12" ht="75" customHeight="1" x14ac:dyDescent="0.3">
      <c r="A2092" s="70">
        <f t="shared" si="32"/>
        <v>2085</v>
      </c>
      <c r="B2092" s="76" t="s">
        <v>455</v>
      </c>
      <c r="C2092" s="118" t="s">
        <v>1310</v>
      </c>
      <c r="D2092" s="58" t="s">
        <v>273</v>
      </c>
      <c r="E2092" s="14" t="s">
        <v>274</v>
      </c>
      <c r="F2092" s="19" t="s">
        <v>1319</v>
      </c>
      <c r="G2092" s="88" t="s">
        <v>1320</v>
      </c>
      <c r="H2092" s="113"/>
      <c r="I2092" s="99">
        <v>721900</v>
      </c>
      <c r="J2092" s="75">
        <v>814034.84201728494</v>
      </c>
      <c r="K2092" s="76">
        <v>5</v>
      </c>
      <c r="L2092" s="76" t="s">
        <v>2716</v>
      </c>
    </row>
    <row r="2093" spans="1:12" ht="75" customHeight="1" x14ac:dyDescent="0.3">
      <c r="A2093" s="70">
        <f t="shared" si="32"/>
        <v>2086</v>
      </c>
      <c r="B2093" s="76" t="s">
        <v>455</v>
      </c>
      <c r="C2093" s="118" t="s">
        <v>1310</v>
      </c>
      <c r="D2093" s="58" t="s">
        <v>273</v>
      </c>
      <c r="E2093" s="14" t="s">
        <v>274</v>
      </c>
      <c r="F2093" s="19" t="s">
        <v>1321</v>
      </c>
      <c r="G2093" s="88" t="s">
        <v>1322</v>
      </c>
      <c r="H2093" s="113"/>
      <c r="I2093" s="99">
        <v>773400</v>
      </c>
      <c r="J2093" s="75">
        <v>862702.79749708704</v>
      </c>
      <c r="K2093" s="76">
        <v>6</v>
      </c>
      <c r="L2093" s="76" t="s">
        <v>2716</v>
      </c>
    </row>
    <row r="2094" spans="1:12" ht="75" customHeight="1" x14ac:dyDescent="0.3">
      <c r="A2094" s="70">
        <f t="shared" si="32"/>
        <v>2087</v>
      </c>
      <c r="B2094" s="76" t="s">
        <v>455</v>
      </c>
      <c r="C2094" s="118" t="s">
        <v>1310</v>
      </c>
      <c r="D2094" s="82" t="s">
        <v>1806</v>
      </c>
      <c r="E2094" s="14" t="s">
        <v>1261</v>
      </c>
      <c r="F2094" s="19" t="s">
        <v>1325</v>
      </c>
      <c r="G2094" s="88" t="s">
        <v>1326</v>
      </c>
      <c r="H2094" s="113"/>
      <c r="I2094" s="99">
        <v>777710</v>
      </c>
      <c r="J2094" s="75">
        <v>777710</v>
      </c>
      <c r="K2094" s="76">
        <v>7</v>
      </c>
      <c r="L2094" s="76" t="s">
        <v>2716</v>
      </c>
    </row>
    <row r="2095" spans="1:12" ht="75" customHeight="1" x14ac:dyDescent="0.3">
      <c r="A2095" s="70">
        <f t="shared" si="32"/>
        <v>2088</v>
      </c>
      <c r="B2095" s="4" t="s">
        <v>455</v>
      </c>
      <c r="C2095" s="118" t="s">
        <v>1310</v>
      </c>
      <c r="D2095" s="82" t="s">
        <v>273</v>
      </c>
      <c r="E2095" s="14" t="s">
        <v>306</v>
      </c>
      <c r="F2095" s="19" t="s">
        <v>1291</v>
      </c>
      <c r="G2095" s="88" t="s">
        <v>1292</v>
      </c>
      <c r="H2095" s="24"/>
      <c r="I2095" s="29">
        <v>787400</v>
      </c>
      <c r="J2095" s="75">
        <v>871618.05636746332</v>
      </c>
      <c r="K2095" s="76">
        <v>8</v>
      </c>
      <c r="L2095" s="76" t="s">
        <v>2716</v>
      </c>
    </row>
    <row r="2096" spans="1:12" ht="75" customHeight="1" x14ac:dyDescent="0.3">
      <c r="A2096" s="70">
        <f t="shared" si="32"/>
        <v>2089</v>
      </c>
      <c r="B2096" s="4" t="s">
        <v>455</v>
      </c>
      <c r="C2096" s="118" t="s">
        <v>1310</v>
      </c>
      <c r="D2096" s="82" t="s">
        <v>273</v>
      </c>
      <c r="E2096" s="14" t="s">
        <v>306</v>
      </c>
      <c r="F2096" s="19" t="s">
        <v>1293</v>
      </c>
      <c r="G2096" s="88" t="s">
        <v>1294</v>
      </c>
      <c r="H2096" s="24"/>
      <c r="I2096" s="29">
        <v>816600</v>
      </c>
      <c r="J2096" s="75">
        <v>901342.04863342724</v>
      </c>
      <c r="K2096" s="76">
        <v>9</v>
      </c>
      <c r="L2096" s="76" t="s">
        <v>2716</v>
      </c>
    </row>
    <row r="2097" spans="1:12" ht="75" customHeight="1" x14ac:dyDescent="0.3">
      <c r="A2097" s="70">
        <f t="shared" si="32"/>
        <v>2090</v>
      </c>
      <c r="B2097" s="4" t="s">
        <v>455</v>
      </c>
      <c r="C2097" s="118" t="s">
        <v>1310</v>
      </c>
      <c r="D2097" s="82" t="s">
        <v>273</v>
      </c>
      <c r="E2097" s="14" t="s">
        <v>306</v>
      </c>
      <c r="F2097" s="19" t="s">
        <v>1295</v>
      </c>
      <c r="G2097" s="88" t="s">
        <v>1296</v>
      </c>
      <c r="H2097" s="24"/>
      <c r="I2097" s="29">
        <v>838600</v>
      </c>
      <c r="J2097" s="75">
        <v>922479.30504347675</v>
      </c>
      <c r="K2097" s="76">
        <v>10</v>
      </c>
      <c r="L2097" s="76" t="s">
        <v>2716</v>
      </c>
    </row>
    <row r="2098" spans="1:12" ht="75" customHeight="1" x14ac:dyDescent="0.3">
      <c r="A2098" s="70">
        <f t="shared" si="32"/>
        <v>2091</v>
      </c>
      <c r="B2098" s="4" t="s">
        <v>455</v>
      </c>
      <c r="C2098" s="118" t="s">
        <v>1310</v>
      </c>
      <c r="D2098" s="82" t="s">
        <v>273</v>
      </c>
      <c r="E2098" s="14" t="s">
        <v>306</v>
      </c>
      <c r="F2098" s="19" t="s">
        <v>1299</v>
      </c>
      <c r="G2098" s="88" t="s">
        <v>1300</v>
      </c>
      <c r="H2098" s="24"/>
      <c r="I2098" s="29">
        <v>899500</v>
      </c>
      <c r="J2098" s="75">
        <v>998689.4185989832</v>
      </c>
      <c r="K2098" s="76">
        <v>11</v>
      </c>
      <c r="L2098" s="76" t="s">
        <v>2716</v>
      </c>
    </row>
    <row r="2099" spans="1:12" ht="75" customHeight="1" x14ac:dyDescent="0.3">
      <c r="A2099" s="70">
        <f t="shared" si="32"/>
        <v>2092</v>
      </c>
      <c r="B2099" s="76" t="s">
        <v>455</v>
      </c>
      <c r="C2099" s="118" t="s">
        <v>1310</v>
      </c>
      <c r="D2099" s="58" t="s">
        <v>273</v>
      </c>
      <c r="E2099" s="14" t="s">
        <v>274</v>
      </c>
      <c r="F2099" s="19" t="s">
        <v>1329</v>
      </c>
      <c r="G2099" s="88" t="s">
        <v>1330</v>
      </c>
      <c r="H2099" s="113"/>
      <c r="I2099" s="99">
        <v>902400</v>
      </c>
      <c r="J2099" s="75">
        <v>975226.10800087953</v>
      </c>
      <c r="K2099" s="76">
        <v>12</v>
      </c>
      <c r="L2099" s="76" t="s">
        <v>2716</v>
      </c>
    </row>
    <row r="2100" spans="1:12" ht="75" customHeight="1" x14ac:dyDescent="0.3">
      <c r="A2100" s="70">
        <f t="shared" si="32"/>
        <v>2093</v>
      </c>
      <c r="B2100" s="76" t="s">
        <v>455</v>
      </c>
      <c r="C2100" s="118" t="s">
        <v>1310</v>
      </c>
      <c r="D2100" s="82" t="s">
        <v>1806</v>
      </c>
      <c r="E2100" s="14" t="s">
        <v>1333</v>
      </c>
      <c r="F2100" s="19" t="s">
        <v>1334</v>
      </c>
      <c r="G2100" s="88" t="s">
        <v>1335</v>
      </c>
      <c r="H2100" s="113"/>
      <c r="I2100" s="99">
        <v>922295</v>
      </c>
      <c r="J2100" s="75">
        <v>922294.99999999988</v>
      </c>
      <c r="K2100" s="76">
        <v>13</v>
      </c>
      <c r="L2100" s="76" t="s">
        <v>2716</v>
      </c>
    </row>
    <row r="2101" spans="1:12" ht="75" customHeight="1" x14ac:dyDescent="0.3">
      <c r="A2101" s="70">
        <f t="shared" si="32"/>
        <v>2094</v>
      </c>
      <c r="B2101" s="76" t="s">
        <v>455</v>
      </c>
      <c r="C2101" s="118" t="s">
        <v>1310</v>
      </c>
      <c r="D2101" s="82" t="s">
        <v>690</v>
      </c>
      <c r="E2101" s="14" t="s">
        <v>691</v>
      </c>
      <c r="F2101" s="19" t="s">
        <v>1331</v>
      </c>
      <c r="G2101" s="88" t="s">
        <v>1332</v>
      </c>
      <c r="H2101" s="119"/>
      <c r="I2101" s="99">
        <v>927593</v>
      </c>
      <c r="J2101" s="75">
        <v>976205.10337821906</v>
      </c>
      <c r="K2101" s="76">
        <v>14</v>
      </c>
      <c r="L2101" s="76" t="s">
        <v>2716</v>
      </c>
    </row>
    <row r="2102" spans="1:12" ht="75" customHeight="1" x14ac:dyDescent="0.3">
      <c r="A2102" s="70">
        <f t="shared" si="32"/>
        <v>2095</v>
      </c>
      <c r="B2102" s="4" t="s">
        <v>455</v>
      </c>
      <c r="C2102" s="118" t="s">
        <v>1310</v>
      </c>
      <c r="D2102" s="82" t="s">
        <v>273</v>
      </c>
      <c r="E2102" s="14" t="s">
        <v>306</v>
      </c>
      <c r="F2102" s="19" t="s">
        <v>1302</v>
      </c>
      <c r="G2102" s="88" t="s">
        <v>1303</v>
      </c>
      <c r="H2102" s="24"/>
      <c r="I2102" s="29">
        <v>933200</v>
      </c>
      <c r="J2102" s="75">
        <v>1036999.3954417307</v>
      </c>
      <c r="K2102" s="76">
        <v>15</v>
      </c>
      <c r="L2102" s="76" t="s">
        <v>2716</v>
      </c>
    </row>
    <row r="2103" spans="1:12" ht="75" customHeight="1" x14ac:dyDescent="0.3">
      <c r="A2103" s="70">
        <f t="shared" si="32"/>
        <v>2096</v>
      </c>
      <c r="B2103" s="76" t="s">
        <v>456</v>
      </c>
      <c r="C2103" s="19" t="s">
        <v>1338</v>
      </c>
      <c r="D2103" s="72" t="s">
        <v>2146</v>
      </c>
      <c r="E2103" s="19" t="s">
        <v>231</v>
      </c>
      <c r="F2103" s="19" t="s">
        <v>1339</v>
      </c>
      <c r="G2103" s="85" t="s">
        <v>1340</v>
      </c>
      <c r="H2103" s="109"/>
      <c r="I2103" s="105">
        <v>519399</v>
      </c>
      <c r="J2103" s="75">
        <v>550420.54310270969</v>
      </c>
      <c r="K2103" s="76">
        <v>1</v>
      </c>
      <c r="L2103" s="76" t="s">
        <v>2716</v>
      </c>
    </row>
    <row r="2104" spans="1:12" ht="75" customHeight="1" x14ac:dyDescent="0.3">
      <c r="A2104" s="70">
        <f t="shared" si="32"/>
        <v>2097</v>
      </c>
      <c r="B2104" s="76" t="s">
        <v>456</v>
      </c>
      <c r="C2104" s="19" t="s">
        <v>1338</v>
      </c>
      <c r="D2104" s="72" t="s">
        <v>2146</v>
      </c>
      <c r="E2104" s="19" t="s">
        <v>231</v>
      </c>
      <c r="F2104" s="19" t="s">
        <v>1341</v>
      </c>
      <c r="G2104" s="85" t="s">
        <v>1342</v>
      </c>
      <c r="H2104" s="109"/>
      <c r="I2104" s="105">
        <v>538369</v>
      </c>
      <c r="J2104" s="75">
        <v>571307.79947381187</v>
      </c>
      <c r="K2104" s="76">
        <v>2</v>
      </c>
      <c r="L2104" s="76" t="s">
        <v>2716</v>
      </c>
    </row>
    <row r="2105" spans="1:12" ht="75" customHeight="1" x14ac:dyDescent="0.3">
      <c r="A2105" s="70">
        <f t="shared" si="32"/>
        <v>2098</v>
      </c>
      <c r="B2105" s="76" t="s">
        <v>456</v>
      </c>
      <c r="C2105" s="19" t="s">
        <v>1338</v>
      </c>
      <c r="D2105" s="82" t="s">
        <v>1484</v>
      </c>
      <c r="E2105" s="14" t="s">
        <v>713</v>
      </c>
      <c r="F2105" s="19" t="s">
        <v>1343</v>
      </c>
      <c r="G2105" s="14" t="s">
        <v>1344</v>
      </c>
      <c r="H2105" s="112"/>
      <c r="I2105" s="99">
        <v>729990</v>
      </c>
      <c r="J2105" s="75">
        <v>764529.3759694699</v>
      </c>
      <c r="K2105" s="76">
        <v>3</v>
      </c>
      <c r="L2105" s="76" t="s">
        <v>2717</v>
      </c>
    </row>
    <row r="2106" spans="1:12" ht="75" customHeight="1" x14ac:dyDescent="0.3">
      <c r="A2106" s="70">
        <f t="shared" si="32"/>
        <v>2099</v>
      </c>
      <c r="B2106" s="76" t="s">
        <v>456</v>
      </c>
      <c r="C2106" s="19" t="s">
        <v>1338</v>
      </c>
      <c r="D2106" s="82" t="s">
        <v>1484</v>
      </c>
      <c r="E2106" s="14" t="s">
        <v>713</v>
      </c>
      <c r="F2106" s="19" t="s">
        <v>1343</v>
      </c>
      <c r="G2106" s="14" t="s">
        <v>1345</v>
      </c>
      <c r="H2106" s="112"/>
      <c r="I2106" s="99">
        <v>754990</v>
      </c>
      <c r="J2106" s="75">
        <v>790712.24751460995</v>
      </c>
      <c r="K2106" s="76">
        <v>4</v>
      </c>
      <c r="L2106" s="76" t="s">
        <v>2717</v>
      </c>
    </row>
    <row r="2107" spans="1:12" ht="75" customHeight="1" x14ac:dyDescent="0.3">
      <c r="A2107" s="70">
        <f t="shared" si="32"/>
        <v>2100</v>
      </c>
      <c r="B2107" s="76" t="s">
        <v>456</v>
      </c>
      <c r="C2107" s="19" t="s">
        <v>1338</v>
      </c>
      <c r="D2107" s="82" t="s">
        <v>73</v>
      </c>
      <c r="E2107" s="14" t="s">
        <v>74</v>
      </c>
      <c r="F2107" s="19" t="s">
        <v>1346</v>
      </c>
      <c r="G2107" s="88" t="s">
        <v>1347</v>
      </c>
      <c r="H2107" s="113"/>
      <c r="I2107" s="99">
        <v>774608.15249999997</v>
      </c>
      <c r="J2107" s="75">
        <v>820016.06060572492</v>
      </c>
      <c r="K2107" s="76">
        <v>5</v>
      </c>
      <c r="L2107" s="76" t="s">
        <v>2717</v>
      </c>
    </row>
    <row r="2108" spans="1:12" ht="75" customHeight="1" x14ac:dyDescent="0.3">
      <c r="A2108" s="70">
        <f t="shared" si="32"/>
        <v>2101</v>
      </c>
      <c r="B2108" s="76" t="s">
        <v>456</v>
      </c>
      <c r="C2108" s="19" t="s">
        <v>1338</v>
      </c>
      <c r="D2108" s="82" t="s">
        <v>73</v>
      </c>
      <c r="E2108" s="14" t="s">
        <v>74</v>
      </c>
      <c r="F2108" s="19" t="s">
        <v>1348</v>
      </c>
      <c r="G2108" s="88" t="s">
        <v>1349</v>
      </c>
      <c r="H2108" s="113"/>
      <c r="I2108" s="99">
        <v>831308.15250000008</v>
      </c>
      <c r="J2108" s="75">
        <v>880039.8422897741</v>
      </c>
      <c r="K2108" s="76">
        <v>6</v>
      </c>
      <c r="L2108" s="76" t="s">
        <v>2717</v>
      </c>
    </row>
    <row r="2109" spans="1:12" ht="75" customHeight="1" x14ac:dyDescent="0.3">
      <c r="A2109" s="70">
        <f t="shared" si="32"/>
        <v>2102</v>
      </c>
      <c r="B2109" s="76" t="s">
        <v>456</v>
      </c>
      <c r="C2109" s="19" t="s">
        <v>1338</v>
      </c>
      <c r="D2109" s="82" t="s">
        <v>73</v>
      </c>
      <c r="E2109" s="14" t="s">
        <v>74</v>
      </c>
      <c r="F2109" s="19" t="s">
        <v>1350</v>
      </c>
      <c r="G2109" s="88" t="s">
        <v>1351</v>
      </c>
      <c r="H2109" s="113"/>
      <c r="I2109" s="99">
        <v>850461.3600000001</v>
      </c>
      <c r="J2109" s="75">
        <v>900315.82016507036</v>
      </c>
      <c r="K2109" s="76">
        <v>7</v>
      </c>
      <c r="L2109" s="76" t="s">
        <v>2716</v>
      </c>
    </row>
    <row r="2110" spans="1:12" ht="75" customHeight="1" x14ac:dyDescent="0.3">
      <c r="A2110" s="70">
        <f t="shared" si="32"/>
        <v>2103</v>
      </c>
      <c r="B2110" s="76" t="s">
        <v>456</v>
      </c>
      <c r="C2110" s="19" t="s">
        <v>1338</v>
      </c>
      <c r="D2110" s="82" t="s">
        <v>73</v>
      </c>
      <c r="E2110" s="14" t="s">
        <v>74</v>
      </c>
      <c r="F2110" s="19" t="s">
        <v>1352</v>
      </c>
      <c r="G2110" s="88" t="s">
        <v>1353</v>
      </c>
      <c r="H2110" s="113"/>
      <c r="I2110" s="99">
        <v>961761.3600000001</v>
      </c>
      <c r="J2110" s="75">
        <v>1018140.2805078333</v>
      </c>
      <c r="K2110" s="76">
        <v>8</v>
      </c>
      <c r="L2110" s="76" t="s">
        <v>2716</v>
      </c>
    </row>
    <row r="2111" spans="1:12" ht="75" customHeight="1" x14ac:dyDescent="0.3">
      <c r="A2111" s="70">
        <f t="shared" si="32"/>
        <v>2104</v>
      </c>
      <c r="B2111" s="76" t="s">
        <v>456</v>
      </c>
      <c r="C2111" s="19" t="s">
        <v>1338</v>
      </c>
      <c r="D2111" s="82" t="s">
        <v>73</v>
      </c>
      <c r="E2111" s="14" t="s">
        <v>74</v>
      </c>
      <c r="F2111" s="19" t="s">
        <v>1354</v>
      </c>
      <c r="G2111" s="88" t="s">
        <v>1355</v>
      </c>
      <c r="H2111" s="113"/>
      <c r="I2111" s="99">
        <v>984608.15250000008</v>
      </c>
      <c r="J2111" s="75">
        <v>1042326.3631392401</v>
      </c>
      <c r="K2111" s="76">
        <v>9</v>
      </c>
      <c r="L2111" s="76" t="s">
        <v>2716</v>
      </c>
    </row>
    <row r="2112" spans="1:12" ht="75" customHeight="1" x14ac:dyDescent="0.3">
      <c r="A2112" s="70">
        <f t="shared" si="32"/>
        <v>2105</v>
      </c>
      <c r="B2112" s="76" t="s">
        <v>456</v>
      </c>
      <c r="C2112" s="19" t="s">
        <v>1338</v>
      </c>
      <c r="D2112" s="82" t="s">
        <v>73</v>
      </c>
      <c r="E2112" s="14" t="s">
        <v>74</v>
      </c>
      <c r="F2112" s="19" t="s">
        <v>1356</v>
      </c>
      <c r="G2112" s="88" t="s">
        <v>1356</v>
      </c>
      <c r="H2112" s="113"/>
      <c r="I2112" s="99">
        <v>1138880.5049999999</v>
      </c>
      <c r="J2112" s="75">
        <v>1205642.2362670118</v>
      </c>
      <c r="K2112" s="76">
        <v>10</v>
      </c>
      <c r="L2112" s="76" t="s">
        <v>2716</v>
      </c>
    </row>
    <row r="2113" spans="1:12" ht="75" customHeight="1" x14ac:dyDescent="0.3">
      <c r="A2113" s="70">
        <f t="shared" si="32"/>
        <v>2106</v>
      </c>
      <c r="B2113" s="76" t="s">
        <v>456</v>
      </c>
      <c r="C2113" s="19" t="s">
        <v>1338</v>
      </c>
      <c r="D2113" s="82" t="s">
        <v>73</v>
      </c>
      <c r="E2113" s="14" t="s">
        <v>74</v>
      </c>
      <c r="F2113" s="19" t="s">
        <v>1357</v>
      </c>
      <c r="G2113" s="120" t="s">
        <v>1358</v>
      </c>
      <c r="H2113" s="113"/>
      <c r="I2113" s="99">
        <v>1231198.7572500003</v>
      </c>
      <c r="J2113" s="75">
        <v>1303372.2295387401</v>
      </c>
      <c r="K2113" s="76">
        <v>11</v>
      </c>
      <c r="L2113" s="76" t="s">
        <v>2716</v>
      </c>
    </row>
    <row r="2114" spans="1:12" ht="75" customHeight="1" x14ac:dyDescent="0.3">
      <c r="A2114" s="70">
        <f t="shared" si="32"/>
        <v>2107</v>
      </c>
      <c r="B2114" s="76" t="s">
        <v>456</v>
      </c>
      <c r="C2114" s="19" t="s">
        <v>1338</v>
      </c>
      <c r="D2114" s="82" t="s">
        <v>73</v>
      </c>
      <c r="E2114" s="14" t="s">
        <v>74</v>
      </c>
      <c r="F2114" s="19" t="s">
        <v>1359</v>
      </c>
      <c r="G2114" s="88" t="s">
        <v>1358</v>
      </c>
      <c r="H2114" s="113"/>
      <c r="I2114" s="99">
        <v>1231198.7572500003</v>
      </c>
      <c r="J2114" s="75">
        <v>1303372.2295387401</v>
      </c>
      <c r="K2114" s="76">
        <v>12</v>
      </c>
      <c r="L2114" s="76" t="s">
        <v>2716</v>
      </c>
    </row>
    <row r="2115" spans="1:12" ht="75" customHeight="1" x14ac:dyDescent="0.3">
      <c r="A2115" s="70">
        <f t="shared" si="32"/>
        <v>2108</v>
      </c>
      <c r="B2115" s="76" t="s">
        <v>457</v>
      </c>
      <c r="C2115" s="19" t="s">
        <v>1360</v>
      </c>
      <c r="D2115" s="72" t="s">
        <v>2146</v>
      </c>
      <c r="E2115" s="19" t="s">
        <v>231</v>
      </c>
      <c r="F2115" s="19" t="s">
        <v>1361</v>
      </c>
      <c r="G2115" s="85" t="s">
        <v>1362</v>
      </c>
      <c r="H2115" s="109"/>
      <c r="I2115" s="105">
        <v>563900</v>
      </c>
      <c r="J2115" s="75">
        <v>595936.50514035008</v>
      </c>
      <c r="K2115" s="76">
        <v>1</v>
      </c>
      <c r="L2115" s="76" t="s">
        <v>2716</v>
      </c>
    </row>
    <row r="2116" spans="1:12" ht="75" customHeight="1" x14ac:dyDescent="0.3">
      <c r="A2116" s="70">
        <f t="shared" si="32"/>
        <v>2109</v>
      </c>
      <c r="B2116" s="76" t="s">
        <v>457</v>
      </c>
      <c r="C2116" s="19" t="s">
        <v>1360</v>
      </c>
      <c r="D2116" s="82" t="s">
        <v>1484</v>
      </c>
      <c r="E2116" s="14" t="s">
        <v>713</v>
      </c>
      <c r="F2116" s="19" t="s">
        <v>1343</v>
      </c>
      <c r="G2116" s="14" t="s">
        <v>1363</v>
      </c>
      <c r="H2116" s="112"/>
      <c r="I2116" s="99">
        <v>784990</v>
      </c>
      <c r="J2116" s="75">
        <v>822131.69336877798</v>
      </c>
      <c r="K2116" s="76">
        <v>2</v>
      </c>
      <c r="L2116" s="76" t="s">
        <v>2716</v>
      </c>
    </row>
    <row r="2117" spans="1:12" ht="75" customHeight="1" x14ac:dyDescent="0.3">
      <c r="A2117" s="70">
        <f t="shared" si="32"/>
        <v>2110</v>
      </c>
      <c r="B2117" s="76" t="s">
        <v>457</v>
      </c>
      <c r="C2117" s="19" t="s">
        <v>1360</v>
      </c>
      <c r="D2117" s="82" t="s">
        <v>1484</v>
      </c>
      <c r="E2117" s="14" t="s">
        <v>713</v>
      </c>
      <c r="F2117" s="19" t="s">
        <v>1343</v>
      </c>
      <c r="G2117" s="14" t="s">
        <v>1364</v>
      </c>
      <c r="H2117" s="112"/>
      <c r="I2117" s="99">
        <v>799990</v>
      </c>
      <c r="J2117" s="75">
        <v>837841.41629586206</v>
      </c>
      <c r="K2117" s="76">
        <v>3</v>
      </c>
      <c r="L2117" s="76" t="s">
        <v>2717</v>
      </c>
    </row>
    <row r="2118" spans="1:12" ht="75" customHeight="1" x14ac:dyDescent="0.3">
      <c r="A2118" s="70">
        <f t="shared" si="32"/>
        <v>2111</v>
      </c>
      <c r="B2118" s="76" t="s">
        <v>457</v>
      </c>
      <c r="C2118" s="19" t="s">
        <v>1360</v>
      </c>
      <c r="D2118" s="82" t="s">
        <v>1484</v>
      </c>
      <c r="E2118" s="14" t="s">
        <v>713</v>
      </c>
      <c r="F2118" s="19" t="s">
        <v>1343</v>
      </c>
      <c r="G2118" s="14" t="s">
        <v>1365</v>
      </c>
      <c r="H2118" s="112"/>
      <c r="I2118" s="99">
        <v>819990</v>
      </c>
      <c r="J2118" s="75">
        <v>858787.713531974</v>
      </c>
      <c r="K2118" s="121">
        <v>4</v>
      </c>
      <c r="L2118" s="76" t="s">
        <v>2716</v>
      </c>
    </row>
    <row r="2119" spans="1:12" ht="75" customHeight="1" x14ac:dyDescent="0.3">
      <c r="A2119" s="70">
        <f t="shared" si="32"/>
        <v>2112</v>
      </c>
      <c r="B2119" s="76" t="s">
        <v>458</v>
      </c>
      <c r="C2119" s="19" t="s">
        <v>1366</v>
      </c>
      <c r="D2119" s="72" t="s">
        <v>2146</v>
      </c>
      <c r="E2119" s="19" t="s">
        <v>231</v>
      </c>
      <c r="F2119" s="19" t="s">
        <v>1367</v>
      </c>
      <c r="G2119" s="85" t="s">
        <v>1368</v>
      </c>
      <c r="H2119" s="109"/>
      <c r="I2119" s="105">
        <v>620351</v>
      </c>
      <c r="J2119" s="75">
        <v>620351</v>
      </c>
      <c r="K2119" s="76">
        <v>1</v>
      </c>
      <c r="L2119" s="76" t="s">
        <v>2716</v>
      </c>
    </row>
    <row r="2120" spans="1:12" ht="75" customHeight="1" x14ac:dyDescent="0.3">
      <c r="A2120" s="70">
        <f t="shared" si="32"/>
        <v>2113</v>
      </c>
      <c r="B2120" s="76" t="s">
        <v>458</v>
      </c>
      <c r="C2120" s="19" t="s">
        <v>1366</v>
      </c>
      <c r="D2120" s="72" t="s">
        <v>2146</v>
      </c>
      <c r="E2120" s="19" t="s">
        <v>270</v>
      </c>
      <c r="F2120" s="19" t="s">
        <v>1371</v>
      </c>
      <c r="G2120" s="85" t="s">
        <v>1372</v>
      </c>
      <c r="H2120" s="109"/>
      <c r="I2120" s="105">
        <v>725113.9</v>
      </c>
      <c r="J2120" s="75">
        <v>725113.9</v>
      </c>
      <c r="K2120" s="76">
        <v>2</v>
      </c>
      <c r="L2120" s="76" t="s">
        <v>2716</v>
      </c>
    </row>
    <row r="2121" spans="1:12" ht="75" customHeight="1" x14ac:dyDescent="0.3">
      <c r="A2121" s="70">
        <f t="shared" ref="A2121:A2184" si="33">ROW(A2114)</f>
        <v>2114</v>
      </c>
      <c r="B2121" s="76" t="s">
        <v>458</v>
      </c>
      <c r="C2121" s="19" t="s">
        <v>1366</v>
      </c>
      <c r="D2121" s="82" t="s">
        <v>183</v>
      </c>
      <c r="E2121" s="14" t="s">
        <v>184</v>
      </c>
      <c r="F2121" s="19" t="s">
        <v>1369</v>
      </c>
      <c r="G2121" s="88" t="s">
        <v>1370</v>
      </c>
      <c r="H2121" s="17"/>
      <c r="I2121" s="31">
        <v>730330.87800000003</v>
      </c>
      <c r="J2121" s="75">
        <v>836720.21293028607</v>
      </c>
      <c r="K2121" s="76">
        <v>3</v>
      </c>
      <c r="L2121" s="76" t="s">
        <v>2717</v>
      </c>
    </row>
    <row r="2122" spans="1:12" ht="75" customHeight="1" x14ac:dyDescent="0.3">
      <c r="A2122" s="70">
        <f t="shared" si="33"/>
        <v>2115</v>
      </c>
      <c r="B2122" s="76" t="s">
        <v>1373</v>
      </c>
      <c r="C2122" s="19" t="s">
        <v>1374</v>
      </c>
      <c r="D2122" s="82" t="s">
        <v>183</v>
      </c>
      <c r="E2122" s="14" t="s">
        <v>184</v>
      </c>
      <c r="F2122" s="19" t="s">
        <v>1375</v>
      </c>
      <c r="G2122" s="88" t="s">
        <v>1376</v>
      </c>
      <c r="H2122" s="17"/>
      <c r="I2122" s="31">
        <v>786430.87800000003</v>
      </c>
      <c r="J2122" s="75">
        <v>900992.45631938335</v>
      </c>
      <c r="K2122" s="76">
        <v>1</v>
      </c>
      <c r="L2122" s="76" t="s">
        <v>2717</v>
      </c>
    </row>
    <row r="2123" spans="1:12" ht="75" customHeight="1" x14ac:dyDescent="0.3">
      <c r="A2123" s="70">
        <f t="shared" si="33"/>
        <v>2116</v>
      </c>
      <c r="B2123" s="76" t="s">
        <v>459</v>
      </c>
      <c r="C2123" s="19" t="s">
        <v>1377</v>
      </c>
      <c r="D2123" s="72" t="s">
        <v>2146</v>
      </c>
      <c r="E2123" s="19" t="s">
        <v>231</v>
      </c>
      <c r="F2123" s="19" t="s">
        <v>1378</v>
      </c>
      <c r="G2123" s="85" t="s">
        <v>1379</v>
      </c>
      <c r="H2123" s="109"/>
      <c r="I2123" s="105">
        <v>616972</v>
      </c>
      <c r="J2123" s="75">
        <v>653821.1727769305</v>
      </c>
      <c r="K2123" s="76">
        <v>1</v>
      </c>
      <c r="L2123" s="76" t="s">
        <v>2717</v>
      </c>
    </row>
    <row r="2124" spans="1:12" ht="75" customHeight="1" x14ac:dyDescent="0.3">
      <c r="A2124" s="70">
        <f t="shared" si="33"/>
        <v>2117</v>
      </c>
      <c r="B2124" s="76" t="s">
        <v>459</v>
      </c>
      <c r="C2124" s="19" t="s">
        <v>1377</v>
      </c>
      <c r="D2124" s="72" t="s">
        <v>2146</v>
      </c>
      <c r="E2124" s="19" t="s">
        <v>231</v>
      </c>
      <c r="F2124" s="19" t="s">
        <v>1380</v>
      </c>
      <c r="G2124" s="85" t="s">
        <v>1381</v>
      </c>
      <c r="H2124" s="109"/>
      <c r="I2124" s="105">
        <v>650360</v>
      </c>
      <c r="J2124" s="75">
        <v>686361.10659541236</v>
      </c>
      <c r="K2124" s="76">
        <v>2</v>
      </c>
      <c r="L2124" s="76" t="s">
        <v>2716</v>
      </c>
    </row>
    <row r="2125" spans="1:12" ht="75" customHeight="1" x14ac:dyDescent="0.3">
      <c r="A2125" s="70">
        <f t="shared" si="33"/>
        <v>2118</v>
      </c>
      <c r="B2125" s="76" t="s">
        <v>459</v>
      </c>
      <c r="C2125" s="19" t="s">
        <v>1377</v>
      </c>
      <c r="D2125" s="82" t="s">
        <v>674</v>
      </c>
      <c r="E2125" s="14" t="s">
        <v>675</v>
      </c>
      <c r="F2125" s="19" t="s">
        <v>1382</v>
      </c>
      <c r="G2125" s="88" t="s">
        <v>1383</v>
      </c>
      <c r="H2125" s="122"/>
      <c r="I2125" s="99">
        <v>688956.86</v>
      </c>
      <c r="J2125" s="75">
        <v>742960.49261186738</v>
      </c>
      <c r="K2125" s="76">
        <v>3</v>
      </c>
      <c r="L2125" s="76" t="s">
        <v>2717</v>
      </c>
    </row>
    <row r="2126" spans="1:12" ht="75" customHeight="1" x14ac:dyDescent="0.3">
      <c r="A2126" s="70">
        <f t="shared" si="33"/>
        <v>2119</v>
      </c>
      <c r="B2126" s="76" t="s">
        <v>459</v>
      </c>
      <c r="C2126" s="19" t="s">
        <v>1377</v>
      </c>
      <c r="D2126" s="82" t="s">
        <v>674</v>
      </c>
      <c r="E2126" s="14" t="s">
        <v>675</v>
      </c>
      <c r="F2126" s="19" t="s">
        <v>1384</v>
      </c>
      <c r="G2126" s="88" t="s">
        <v>1385</v>
      </c>
      <c r="H2126" s="122"/>
      <c r="I2126" s="99">
        <v>727998.03</v>
      </c>
      <c r="J2126" s="75">
        <v>785668.95285267616</v>
      </c>
      <c r="K2126" s="76">
        <v>4</v>
      </c>
      <c r="L2126" s="76" t="s">
        <v>2717</v>
      </c>
    </row>
    <row r="2127" spans="1:12" ht="75" customHeight="1" x14ac:dyDescent="0.3">
      <c r="A2127" s="70">
        <f t="shared" si="33"/>
        <v>2120</v>
      </c>
      <c r="B2127" s="4" t="s">
        <v>459</v>
      </c>
      <c r="C2127" s="20" t="s">
        <v>1377</v>
      </c>
      <c r="D2127" s="82" t="s">
        <v>273</v>
      </c>
      <c r="E2127" s="14" t="s">
        <v>306</v>
      </c>
      <c r="F2127" s="19" t="s">
        <v>1386</v>
      </c>
      <c r="G2127" s="88" t="s">
        <v>1387</v>
      </c>
      <c r="H2127" s="24"/>
      <c r="I2127" s="29">
        <v>1083800</v>
      </c>
      <c r="J2127" s="75">
        <v>1196577.2699324836</v>
      </c>
      <c r="K2127" s="76">
        <v>5</v>
      </c>
      <c r="L2127" s="76" t="s">
        <v>2717</v>
      </c>
    </row>
    <row r="2128" spans="1:12" ht="75" customHeight="1" x14ac:dyDescent="0.3">
      <c r="A2128" s="70">
        <f t="shared" si="33"/>
        <v>2121</v>
      </c>
      <c r="B2128" s="76" t="s">
        <v>459</v>
      </c>
      <c r="C2128" s="19" t="s">
        <v>1377</v>
      </c>
      <c r="D2128" s="82" t="s">
        <v>1806</v>
      </c>
      <c r="E2128" s="14" t="s">
        <v>1261</v>
      </c>
      <c r="F2128" s="19" t="s">
        <v>1388</v>
      </c>
      <c r="G2128" s="14" t="s">
        <v>1389</v>
      </c>
      <c r="H2128" s="113"/>
      <c r="I2128" s="99">
        <v>1203862</v>
      </c>
      <c r="J2128" s="75">
        <v>1203862</v>
      </c>
      <c r="K2128" s="76">
        <v>6</v>
      </c>
      <c r="L2128" s="76" t="s">
        <v>2717</v>
      </c>
    </row>
    <row r="2129" spans="1:12" ht="75" customHeight="1" x14ac:dyDescent="0.3">
      <c r="A2129" s="70">
        <f t="shared" si="33"/>
        <v>2122</v>
      </c>
      <c r="B2129" s="4" t="s">
        <v>459</v>
      </c>
      <c r="C2129" s="20" t="s">
        <v>1377</v>
      </c>
      <c r="D2129" s="82" t="s">
        <v>273</v>
      </c>
      <c r="E2129" s="14" t="s">
        <v>306</v>
      </c>
      <c r="F2129" s="19" t="s">
        <v>1390</v>
      </c>
      <c r="G2129" s="88" t="s">
        <v>1391</v>
      </c>
      <c r="H2129" s="24"/>
      <c r="I2129" s="29">
        <v>1217500</v>
      </c>
      <c r="J2129" s="75">
        <v>1350511.9313146272</v>
      </c>
      <c r="K2129" s="76">
        <v>7</v>
      </c>
      <c r="L2129" s="76" t="s">
        <v>2716</v>
      </c>
    </row>
    <row r="2130" spans="1:12" ht="75" customHeight="1" x14ac:dyDescent="0.3">
      <c r="A2130" s="70">
        <f t="shared" si="33"/>
        <v>2123</v>
      </c>
      <c r="B2130" s="4" t="s">
        <v>459</v>
      </c>
      <c r="C2130" s="20" t="s">
        <v>1377</v>
      </c>
      <c r="D2130" s="82" t="s">
        <v>273</v>
      </c>
      <c r="E2130" s="14" t="s">
        <v>306</v>
      </c>
      <c r="F2130" s="19" t="s">
        <v>1392</v>
      </c>
      <c r="G2130" s="88" t="s">
        <v>1393</v>
      </c>
      <c r="H2130" s="24"/>
      <c r="I2130" s="29">
        <v>1288300</v>
      </c>
      <c r="J2130" s="75">
        <v>1429054.0567911156</v>
      </c>
      <c r="K2130" s="76">
        <v>8</v>
      </c>
      <c r="L2130" s="76" t="s">
        <v>2716</v>
      </c>
    </row>
    <row r="2131" spans="1:12" ht="75" customHeight="1" x14ac:dyDescent="0.3">
      <c r="A2131" s="70">
        <f t="shared" si="33"/>
        <v>2124</v>
      </c>
      <c r="B2131" s="4" t="s">
        <v>459</v>
      </c>
      <c r="C2131" s="20" t="s">
        <v>1377</v>
      </c>
      <c r="D2131" s="82" t="s">
        <v>273</v>
      </c>
      <c r="E2131" s="14" t="s">
        <v>306</v>
      </c>
      <c r="F2131" s="19" t="s">
        <v>1394</v>
      </c>
      <c r="G2131" s="88" t="s">
        <v>1395</v>
      </c>
      <c r="H2131" s="24"/>
      <c r="I2131" s="29">
        <v>1326400</v>
      </c>
      <c r="J2131" s="75">
        <v>1461931.7249418269</v>
      </c>
      <c r="K2131" s="76">
        <v>9</v>
      </c>
      <c r="L2131" s="76" t="s">
        <v>2716</v>
      </c>
    </row>
    <row r="2132" spans="1:12" ht="75" customHeight="1" x14ac:dyDescent="0.3">
      <c r="A2132" s="70">
        <f t="shared" si="33"/>
        <v>2125</v>
      </c>
      <c r="B2132" s="76" t="s">
        <v>459</v>
      </c>
      <c r="C2132" s="19" t="s">
        <v>1377</v>
      </c>
      <c r="D2132" s="82" t="s">
        <v>1806</v>
      </c>
      <c r="E2132" s="14" t="s">
        <v>1333</v>
      </c>
      <c r="F2132" s="19" t="s">
        <v>1396</v>
      </c>
      <c r="G2132" s="14" t="s">
        <v>1397</v>
      </c>
      <c r="H2132" s="113"/>
      <c r="I2132" s="99">
        <v>1355573</v>
      </c>
      <c r="J2132" s="75">
        <v>1355573</v>
      </c>
      <c r="K2132" s="76">
        <v>10</v>
      </c>
      <c r="L2132" s="76" t="s">
        <v>2716</v>
      </c>
    </row>
    <row r="2133" spans="1:12" ht="75" customHeight="1" x14ac:dyDescent="0.3">
      <c r="A2133" s="70">
        <f t="shared" si="33"/>
        <v>2126</v>
      </c>
      <c r="B2133" s="4" t="s">
        <v>459</v>
      </c>
      <c r="C2133" s="20" t="s">
        <v>1377</v>
      </c>
      <c r="D2133" s="82" t="s">
        <v>273</v>
      </c>
      <c r="E2133" s="14" t="s">
        <v>306</v>
      </c>
      <c r="F2133" s="19" t="s">
        <v>1398</v>
      </c>
      <c r="G2133" s="88" t="s">
        <v>1399</v>
      </c>
      <c r="H2133" s="24"/>
      <c r="I2133" s="29">
        <v>1448300</v>
      </c>
      <c r="J2133" s="75">
        <v>1600991.5999584869</v>
      </c>
      <c r="K2133" s="76">
        <v>11</v>
      </c>
      <c r="L2133" s="76" t="s">
        <v>2716</v>
      </c>
    </row>
    <row r="2134" spans="1:12" ht="75" customHeight="1" x14ac:dyDescent="0.3">
      <c r="A2134" s="70">
        <f t="shared" si="33"/>
        <v>2127</v>
      </c>
      <c r="B2134" s="4" t="s">
        <v>459</v>
      </c>
      <c r="C2134" s="20" t="s">
        <v>1377</v>
      </c>
      <c r="D2134" s="82" t="s">
        <v>273</v>
      </c>
      <c r="E2134" s="14" t="s">
        <v>306</v>
      </c>
      <c r="F2134" s="19" t="s">
        <v>1400</v>
      </c>
      <c r="G2134" s="88" t="s">
        <v>1401</v>
      </c>
      <c r="H2134" s="24"/>
      <c r="I2134" s="29">
        <v>1484900</v>
      </c>
      <c r="J2134" s="75">
        <v>1638388.2903139931</v>
      </c>
      <c r="K2134" s="76">
        <v>12</v>
      </c>
      <c r="L2134" s="76" t="s">
        <v>2716</v>
      </c>
    </row>
    <row r="2135" spans="1:12" ht="75" customHeight="1" x14ac:dyDescent="0.3">
      <c r="A2135" s="70">
        <f t="shared" si="33"/>
        <v>2128</v>
      </c>
      <c r="B2135" s="76" t="s">
        <v>460</v>
      </c>
      <c r="C2135" s="19" t="s">
        <v>1402</v>
      </c>
      <c r="D2135" s="72" t="s">
        <v>2146</v>
      </c>
      <c r="E2135" s="19" t="s">
        <v>231</v>
      </c>
      <c r="F2135" s="19" t="s">
        <v>1403</v>
      </c>
      <c r="G2135" s="85" t="s">
        <v>1404</v>
      </c>
      <c r="H2135" s="109"/>
      <c r="I2135" s="105">
        <v>677951</v>
      </c>
      <c r="J2135" s="75">
        <v>719429.78507505101</v>
      </c>
      <c r="K2135" s="76">
        <v>1</v>
      </c>
      <c r="L2135" s="76" t="s">
        <v>2716</v>
      </c>
    </row>
    <row r="2136" spans="1:12" ht="75" customHeight="1" x14ac:dyDescent="0.3">
      <c r="A2136" s="70">
        <f t="shared" si="33"/>
        <v>2129</v>
      </c>
      <c r="B2136" s="76" t="s">
        <v>460</v>
      </c>
      <c r="C2136" s="19" t="s">
        <v>1402</v>
      </c>
      <c r="D2136" s="72" t="s">
        <v>2146</v>
      </c>
      <c r="E2136" s="19" t="s">
        <v>231</v>
      </c>
      <c r="F2136" s="19" t="s">
        <v>1405</v>
      </c>
      <c r="G2136" s="85" t="s">
        <v>1406</v>
      </c>
      <c r="H2136" s="109"/>
      <c r="I2136" s="105">
        <v>710335</v>
      </c>
      <c r="J2136" s="75">
        <v>750690.82705953298</v>
      </c>
      <c r="K2136" s="76">
        <v>2</v>
      </c>
      <c r="L2136" s="76" t="s">
        <v>2716</v>
      </c>
    </row>
    <row r="2137" spans="1:12" ht="75" customHeight="1" x14ac:dyDescent="0.3">
      <c r="A2137" s="70">
        <f t="shared" si="33"/>
        <v>2130</v>
      </c>
      <c r="B2137" s="76" t="s">
        <v>460</v>
      </c>
      <c r="C2137" s="19" t="s">
        <v>1402</v>
      </c>
      <c r="D2137" s="82" t="s">
        <v>674</v>
      </c>
      <c r="E2137" s="14" t="s">
        <v>675</v>
      </c>
      <c r="F2137" s="19" t="s">
        <v>1407</v>
      </c>
      <c r="G2137" s="14" t="s">
        <v>1408</v>
      </c>
      <c r="H2137" s="122"/>
      <c r="I2137" s="99">
        <v>764430.23</v>
      </c>
      <c r="J2137" s="75">
        <v>821321.96385663783</v>
      </c>
      <c r="K2137" s="76">
        <v>3</v>
      </c>
      <c r="L2137" s="76" t="s">
        <v>2717</v>
      </c>
    </row>
    <row r="2138" spans="1:12" ht="75" customHeight="1" x14ac:dyDescent="0.3">
      <c r="A2138" s="70">
        <f t="shared" si="33"/>
        <v>2131</v>
      </c>
      <c r="B2138" s="76" t="s">
        <v>460</v>
      </c>
      <c r="C2138" s="19" t="s">
        <v>1402</v>
      </c>
      <c r="D2138" s="82" t="s">
        <v>674</v>
      </c>
      <c r="E2138" s="14" t="s">
        <v>675</v>
      </c>
      <c r="F2138" s="19" t="s">
        <v>1409</v>
      </c>
      <c r="G2138" s="14" t="s">
        <v>1410</v>
      </c>
      <c r="H2138" s="122"/>
      <c r="I2138" s="99">
        <v>803378.22</v>
      </c>
      <c r="J2138" s="75">
        <v>865597.06890288077</v>
      </c>
      <c r="K2138" s="76">
        <v>4</v>
      </c>
      <c r="L2138" s="76" t="s">
        <v>2717</v>
      </c>
    </row>
    <row r="2139" spans="1:12" ht="75" customHeight="1" x14ac:dyDescent="0.3">
      <c r="A2139" s="70">
        <f t="shared" si="33"/>
        <v>2132</v>
      </c>
      <c r="B2139" s="76" t="s">
        <v>460</v>
      </c>
      <c r="C2139" s="19" t="s">
        <v>1402</v>
      </c>
      <c r="D2139" s="82" t="s">
        <v>674</v>
      </c>
      <c r="E2139" s="14" t="s">
        <v>675</v>
      </c>
      <c r="F2139" s="19" t="s">
        <v>1411</v>
      </c>
      <c r="G2139" s="14" t="s">
        <v>1412</v>
      </c>
      <c r="H2139" s="122"/>
      <c r="I2139" s="99">
        <v>820336.43</v>
      </c>
      <c r="J2139" s="75">
        <v>884552.69469307875</v>
      </c>
      <c r="K2139" s="76">
        <v>5</v>
      </c>
      <c r="L2139" s="76" t="s">
        <v>2716</v>
      </c>
    </row>
    <row r="2140" spans="1:12" ht="75" customHeight="1" x14ac:dyDescent="0.3">
      <c r="A2140" s="70">
        <f t="shared" si="33"/>
        <v>2133</v>
      </c>
      <c r="B2140" s="76" t="s">
        <v>460</v>
      </c>
      <c r="C2140" s="19" t="s">
        <v>1402</v>
      </c>
      <c r="D2140" s="72" t="s">
        <v>2146</v>
      </c>
      <c r="E2140" s="19" t="s">
        <v>231</v>
      </c>
      <c r="F2140" s="19" t="s">
        <v>1413</v>
      </c>
      <c r="G2140" s="85" t="s">
        <v>1414</v>
      </c>
      <c r="H2140" s="109"/>
      <c r="I2140" s="105">
        <v>876543.4</v>
      </c>
      <c r="J2140" s="75">
        <v>876543.4</v>
      </c>
      <c r="K2140" s="76">
        <v>6</v>
      </c>
      <c r="L2140" s="76" t="s">
        <v>2716</v>
      </c>
    </row>
    <row r="2141" spans="1:12" ht="75" customHeight="1" x14ac:dyDescent="0.3">
      <c r="A2141" s="70">
        <f t="shared" si="33"/>
        <v>2134</v>
      </c>
      <c r="B2141" s="76" t="s">
        <v>460</v>
      </c>
      <c r="C2141" s="19" t="s">
        <v>1402</v>
      </c>
      <c r="D2141" s="72" t="s">
        <v>2146</v>
      </c>
      <c r="E2141" s="19" t="s">
        <v>231</v>
      </c>
      <c r="F2141" s="19" t="s">
        <v>1415</v>
      </c>
      <c r="G2141" s="85" t="s">
        <v>1416</v>
      </c>
      <c r="H2141" s="109"/>
      <c r="I2141" s="105">
        <v>990074.4</v>
      </c>
      <c r="J2141" s="75">
        <v>990074.39999999991</v>
      </c>
      <c r="K2141" s="76">
        <v>7</v>
      </c>
      <c r="L2141" s="76" t="s">
        <v>2716</v>
      </c>
    </row>
    <row r="2142" spans="1:12" ht="75" customHeight="1" x14ac:dyDescent="0.3">
      <c r="A2142" s="70">
        <f t="shared" si="33"/>
        <v>2135</v>
      </c>
      <c r="B2142" s="76" t="s">
        <v>460</v>
      </c>
      <c r="C2142" s="19" t="s">
        <v>1402</v>
      </c>
      <c r="D2142" s="72" t="s">
        <v>2146</v>
      </c>
      <c r="E2142" s="19" t="s">
        <v>231</v>
      </c>
      <c r="F2142" s="19" t="s">
        <v>1417</v>
      </c>
      <c r="G2142" s="85" t="s">
        <v>1418</v>
      </c>
      <c r="H2142" s="109"/>
      <c r="I2142" s="105">
        <v>1032071</v>
      </c>
      <c r="J2142" s="75">
        <v>1032071</v>
      </c>
      <c r="K2142" s="76">
        <v>8</v>
      </c>
      <c r="L2142" s="76" t="s">
        <v>2716</v>
      </c>
    </row>
    <row r="2143" spans="1:12" ht="75" customHeight="1" x14ac:dyDescent="0.3">
      <c r="A2143" s="70">
        <f t="shared" si="33"/>
        <v>2136</v>
      </c>
      <c r="B2143" s="4" t="s">
        <v>460</v>
      </c>
      <c r="C2143" s="20" t="s">
        <v>1402</v>
      </c>
      <c r="D2143" s="82" t="s">
        <v>273</v>
      </c>
      <c r="E2143" s="14" t="s">
        <v>306</v>
      </c>
      <c r="F2143" s="19" t="s">
        <v>1386</v>
      </c>
      <c r="G2143" s="88" t="s">
        <v>1387</v>
      </c>
      <c r="H2143" s="24"/>
      <c r="I2143" s="29">
        <v>1083800</v>
      </c>
      <c r="J2143" s="75">
        <v>1196577.2699324836</v>
      </c>
      <c r="K2143" s="76">
        <v>9</v>
      </c>
      <c r="L2143" s="76" t="s">
        <v>2716</v>
      </c>
    </row>
    <row r="2144" spans="1:12" ht="75" customHeight="1" x14ac:dyDescent="0.3">
      <c r="A2144" s="70">
        <f t="shared" si="33"/>
        <v>2137</v>
      </c>
      <c r="B2144" s="76" t="s">
        <v>460</v>
      </c>
      <c r="C2144" s="19" t="s">
        <v>1402</v>
      </c>
      <c r="D2144" s="58" t="s">
        <v>273</v>
      </c>
      <c r="E2144" s="14" t="s">
        <v>274</v>
      </c>
      <c r="F2144" s="19" t="s">
        <v>1419</v>
      </c>
      <c r="G2144" s="88" t="s">
        <v>1420</v>
      </c>
      <c r="H2144" s="113"/>
      <c r="I2144" s="99">
        <v>1215300</v>
      </c>
      <c r="J2144" s="75">
        <v>1317816.9474151912</v>
      </c>
      <c r="K2144" s="76">
        <v>10</v>
      </c>
      <c r="L2144" s="76" t="s">
        <v>2716</v>
      </c>
    </row>
    <row r="2145" spans="1:12" ht="75" customHeight="1" x14ac:dyDescent="0.3">
      <c r="A2145" s="70">
        <f t="shared" si="33"/>
        <v>2138</v>
      </c>
      <c r="B2145" s="4" t="s">
        <v>460</v>
      </c>
      <c r="C2145" s="20" t="s">
        <v>1402</v>
      </c>
      <c r="D2145" s="82" t="s">
        <v>273</v>
      </c>
      <c r="E2145" s="14" t="s">
        <v>306</v>
      </c>
      <c r="F2145" s="19" t="s">
        <v>1390</v>
      </c>
      <c r="G2145" s="88" t="s">
        <v>1391</v>
      </c>
      <c r="H2145" s="24"/>
      <c r="I2145" s="29">
        <v>1217500</v>
      </c>
      <c r="J2145" s="75">
        <v>1350511.9313146272</v>
      </c>
      <c r="K2145" s="76">
        <v>11</v>
      </c>
      <c r="L2145" s="76" t="s">
        <v>2716</v>
      </c>
    </row>
    <row r="2146" spans="1:12" ht="75" customHeight="1" x14ac:dyDescent="0.3">
      <c r="A2146" s="70">
        <f t="shared" si="33"/>
        <v>2139</v>
      </c>
      <c r="B2146" s="76" t="s">
        <v>460</v>
      </c>
      <c r="C2146" s="19" t="s">
        <v>1402</v>
      </c>
      <c r="D2146" s="82" t="s">
        <v>1806</v>
      </c>
      <c r="E2146" s="14" t="s">
        <v>1421</v>
      </c>
      <c r="F2146" s="19" t="s">
        <v>1422</v>
      </c>
      <c r="G2146" s="14" t="s">
        <v>1423</v>
      </c>
      <c r="H2146" s="113"/>
      <c r="I2146" s="99">
        <v>1283029</v>
      </c>
      <c r="J2146" s="75">
        <v>1283029</v>
      </c>
      <c r="K2146" s="76">
        <v>12</v>
      </c>
      <c r="L2146" s="76" t="s">
        <v>2716</v>
      </c>
    </row>
    <row r="2147" spans="1:12" ht="75" customHeight="1" x14ac:dyDescent="0.3">
      <c r="A2147" s="70">
        <f t="shared" si="33"/>
        <v>2140</v>
      </c>
      <c r="B2147" s="4" t="s">
        <v>460</v>
      </c>
      <c r="C2147" s="20" t="s">
        <v>1402</v>
      </c>
      <c r="D2147" s="82" t="s">
        <v>273</v>
      </c>
      <c r="E2147" s="14" t="s">
        <v>306</v>
      </c>
      <c r="F2147" s="19" t="s">
        <v>1392</v>
      </c>
      <c r="G2147" s="88" t="s">
        <v>1393</v>
      </c>
      <c r="H2147" s="24"/>
      <c r="I2147" s="29">
        <v>1288300</v>
      </c>
      <c r="J2147" s="75">
        <v>1429054.0567911156</v>
      </c>
      <c r="K2147" s="76">
        <v>13</v>
      </c>
      <c r="L2147" s="76" t="s">
        <v>2716</v>
      </c>
    </row>
    <row r="2148" spans="1:12" ht="75" customHeight="1" x14ac:dyDescent="0.3">
      <c r="A2148" s="70">
        <f t="shared" si="33"/>
        <v>2141</v>
      </c>
      <c r="B2148" s="4" t="s">
        <v>460</v>
      </c>
      <c r="C2148" s="20" t="s">
        <v>1402</v>
      </c>
      <c r="D2148" s="82" t="s">
        <v>273</v>
      </c>
      <c r="E2148" s="14" t="s">
        <v>306</v>
      </c>
      <c r="F2148" s="19" t="s">
        <v>1394</v>
      </c>
      <c r="G2148" s="88" t="s">
        <v>1395</v>
      </c>
      <c r="H2148" s="24"/>
      <c r="I2148" s="29">
        <v>1326400</v>
      </c>
      <c r="J2148" s="75">
        <v>1461931.7249418269</v>
      </c>
      <c r="K2148" s="76">
        <v>14</v>
      </c>
      <c r="L2148" s="76" t="s">
        <v>2716</v>
      </c>
    </row>
    <row r="2149" spans="1:12" ht="75" customHeight="1" x14ac:dyDescent="0.3">
      <c r="A2149" s="70">
        <f t="shared" si="33"/>
        <v>2142</v>
      </c>
      <c r="B2149" s="76" t="s">
        <v>460</v>
      </c>
      <c r="C2149" s="19" t="s">
        <v>1402</v>
      </c>
      <c r="D2149" s="82" t="s">
        <v>1806</v>
      </c>
      <c r="E2149" s="14" t="s">
        <v>1424</v>
      </c>
      <c r="F2149" s="19" t="s">
        <v>1425</v>
      </c>
      <c r="G2149" s="14" t="s">
        <v>1426</v>
      </c>
      <c r="H2149" s="113"/>
      <c r="I2149" s="99">
        <v>1448227</v>
      </c>
      <c r="J2149" s="75">
        <v>1448227</v>
      </c>
      <c r="K2149" s="76">
        <v>15</v>
      </c>
      <c r="L2149" s="76" t="s">
        <v>2716</v>
      </c>
    </row>
    <row r="2150" spans="1:12" ht="75" customHeight="1" x14ac:dyDescent="0.3">
      <c r="A2150" s="70">
        <f t="shared" si="33"/>
        <v>2143</v>
      </c>
      <c r="B2150" s="4" t="s">
        <v>460</v>
      </c>
      <c r="C2150" s="20" t="s">
        <v>1402</v>
      </c>
      <c r="D2150" s="82" t="s">
        <v>273</v>
      </c>
      <c r="E2150" s="14" t="s">
        <v>306</v>
      </c>
      <c r="F2150" s="19" t="s">
        <v>1398</v>
      </c>
      <c r="G2150" s="88" t="s">
        <v>1399</v>
      </c>
      <c r="H2150" s="24"/>
      <c r="I2150" s="29">
        <v>1448300</v>
      </c>
      <c r="J2150" s="75">
        <v>1600991.5999584869</v>
      </c>
      <c r="K2150" s="76">
        <v>16</v>
      </c>
      <c r="L2150" s="76" t="s">
        <v>2716</v>
      </c>
    </row>
    <row r="2151" spans="1:12" ht="75" customHeight="1" x14ac:dyDescent="0.3">
      <c r="A2151" s="70">
        <f t="shared" si="33"/>
        <v>2144</v>
      </c>
      <c r="B2151" s="4" t="s">
        <v>460</v>
      </c>
      <c r="C2151" s="20" t="s">
        <v>1402</v>
      </c>
      <c r="D2151" s="82" t="s">
        <v>273</v>
      </c>
      <c r="E2151" s="14" t="s">
        <v>306</v>
      </c>
      <c r="F2151" s="19" t="s">
        <v>1400</v>
      </c>
      <c r="G2151" s="88" t="s">
        <v>1401</v>
      </c>
      <c r="H2151" s="24"/>
      <c r="I2151" s="29">
        <v>1484900</v>
      </c>
      <c r="J2151" s="75">
        <v>1638388.2903139931</v>
      </c>
      <c r="K2151" s="76">
        <v>17</v>
      </c>
      <c r="L2151" s="76" t="s">
        <v>2716</v>
      </c>
    </row>
    <row r="2152" spans="1:12" ht="75" customHeight="1" x14ac:dyDescent="0.3">
      <c r="A2152" s="70">
        <f t="shared" si="33"/>
        <v>2145</v>
      </c>
      <c r="B2152" s="76" t="s">
        <v>460</v>
      </c>
      <c r="C2152" s="19" t="s">
        <v>1402</v>
      </c>
      <c r="D2152" s="58" t="s">
        <v>273</v>
      </c>
      <c r="E2152" s="14" t="s">
        <v>274</v>
      </c>
      <c r="F2152" s="19" t="s">
        <v>1427</v>
      </c>
      <c r="G2152" s="88" t="s">
        <v>1428</v>
      </c>
      <c r="H2152" s="113"/>
      <c r="I2152" s="99">
        <v>1493600</v>
      </c>
      <c r="J2152" s="75">
        <v>1669302.2449991216</v>
      </c>
      <c r="K2152" s="76">
        <v>18</v>
      </c>
      <c r="L2152" s="76" t="s">
        <v>2716</v>
      </c>
    </row>
    <row r="2153" spans="1:12" ht="75" customHeight="1" x14ac:dyDescent="0.3">
      <c r="A2153" s="70">
        <f t="shared" si="33"/>
        <v>2146</v>
      </c>
      <c r="B2153" s="76" t="s">
        <v>460</v>
      </c>
      <c r="C2153" s="19" t="s">
        <v>1402</v>
      </c>
      <c r="D2153" s="83" t="s">
        <v>592</v>
      </c>
      <c r="E2153" s="14" t="s">
        <v>171</v>
      </c>
      <c r="F2153" s="19" t="s">
        <v>1429</v>
      </c>
      <c r="G2153" s="14" t="s">
        <v>1430</v>
      </c>
      <c r="H2153" s="25"/>
      <c r="I2153" s="32">
        <v>1849315</v>
      </c>
      <c r="J2153" s="75">
        <v>1849314.9999999998</v>
      </c>
      <c r="K2153" s="76">
        <v>19</v>
      </c>
      <c r="L2153" s="76" t="s">
        <v>2716</v>
      </c>
    </row>
    <row r="2154" spans="1:12" ht="75" customHeight="1" x14ac:dyDescent="0.3">
      <c r="A2154" s="70">
        <f t="shared" si="33"/>
        <v>2147</v>
      </c>
      <c r="B2154" s="76" t="s">
        <v>461</v>
      </c>
      <c r="C2154" s="19" t="s">
        <v>1431</v>
      </c>
      <c r="D2154" s="82" t="s">
        <v>674</v>
      </c>
      <c r="E2154" s="14" t="s">
        <v>675</v>
      </c>
      <c r="F2154" s="19" t="s">
        <v>1382</v>
      </c>
      <c r="G2154" s="88" t="s">
        <v>1383</v>
      </c>
      <c r="H2154" s="122"/>
      <c r="I2154" s="99">
        <v>688956.86</v>
      </c>
      <c r="J2154" s="75">
        <v>742960.49261186738</v>
      </c>
      <c r="K2154" s="76">
        <v>1</v>
      </c>
      <c r="L2154" s="76" t="s">
        <v>2716</v>
      </c>
    </row>
    <row r="2155" spans="1:12" ht="75" customHeight="1" x14ac:dyDescent="0.3">
      <c r="A2155" s="70">
        <f t="shared" si="33"/>
        <v>2148</v>
      </c>
      <c r="B2155" s="76" t="s">
        <v>461</v>
      </c>
      <c r="C2155" s="19" t="s">
        <v>1431</v>
      </c>
      <c r="D2155" s="82" t="s">
        <v>674</v>
      </c>
      <c r="E2155" s="14" t="s">
        <v>675</v>
      </c>
      <c r="F2155" s="19" t="s">
        <v>1384</v>
      </c>
      <c r="G2155" s="88" t="s">
        <v>1385</v>
      </c>
      <c r="H2155" s="122"/>
      <c r="I2155" s="99">
        <v>727998.03</v>
      </c>
      <c r="J2155" s="75">
        <v>785668.95285267616</v>
      </c>
      <c r="K2155" s="76">
        <v>2</v>
      </c>
      <c r="L2155" s="76" t="s">
        <v>2716</v>
      </c>
    </row>
    <row r="2156" spans="1:12" ht="75" customHeight="1" x14ac:dyDescent="0.3">
      <c r="A2156" s="70">
        <f t="shared" si="33"/>
        <v>2149</v>
      </c>
      <c r="B2156" s="4" t="s">
        <v>461</v>
      </c>
      <c r="C2156" s="20" t="s">
        <v>1431</v>
      </c>
      <c r="D2156" s="82" t="s">
        <v>273</v>
      </c>
      <c r="E2156" s="14" t="s">
        <v>306</v>
      </c>
      <c r="F2156" s="19" t="s">
        <v>1386</v>
      </c>
      <c r="G2156" s="88" t="s">
        <v>1387</v>
      </c>
      <c r="H2156" s="24"/>
      <c r="I2156" s="29">
        <v>1083800</v>
      </c>
      <c r="J2156" s="75">
        <v>1196577.2699324836</v>
      </c>
      <c r="K2156" s="76">
        <v>3</v>
      </c>
      <c r="L2156" s="76" t="s">
        <v>2717</v>
      </c>
    </row>
    <row r="2157" spans="1:12" ht="75" customHeight="1" x14ac:dyDescent="0.3">
      <c r="A2157" s="70">
        <f t="shared" si="33"/>
        <v>2150</v>
      </c>
      <c r="B2157" s="87" t="s">
        <v>461</v>
      </c>
      <c r="C2157" s="19" t="s">
        <v>1431</v>
      </c>
      <c r="D2157" s="72" t="s">
        <v>2146</v>
      </c>
      <c r="E2157" s="19" t="s">
        <v>270</v>
      </c>
      <c r="F2157" s="19" t="s">
        <v>1432</v>
      </c>
      <c r="G2157" s="85" t="s">
        <v>1433</v>
      </c>
      <c r="H2157" s="109"/>
      <c r="I2157" s="105">
        <v>1097250</v>
      </c>
      <c r="J2157" s="75">
        <v>1097249.9999999998</v>
      </c>
      <c r="K2157" s="76">
        <v>4</v>
      </c>
      <c r="L2157" s="76" t="s">
        <v>2717</v>
      </c>
    </row>
    <row r="2158" spans="1:12" ht="75" customHeight="1" x14ac:dyDescent="0.3">
      <c r="A2158" s="70">
        <f t="shared" si="33"/>
        <v>2151</v>
      </c>
      <c r="B2158" s="76" t="s">
        <v>461</v>
      </c>
      <c r="C2158" s="19" t="s">
        <v>1431</v>
      </c>
      <c r="D2158" s="82" t="s">
        <v>1806</v>
      </c>
      <c r="E2158" s="14" t="s">
        <v>1261</v>
      </c>
      <c r="F2158" s="19" t="s">
        <v>1388</v>
      </c>
      <c r="G2158" s="14" t="s">
        <v>1389</v>
      </c>
      <c r="H2158" s="113"/>
      <c r="I2158" s="99">
        <v>1203862</v>
      </c>
      <c r="J2158" s="75">
        <v>1203862</v>
      </c>
      <c r="K2158" s="76">
        <v>5</v>
      </c>
      <c r="L2158" s="76" t="s">
        <v>2716</v>
      </c>
    </row>
    <row r="2159" spans="1:12" ht="75" customHeight="1" x14ac:dyDescent="0.3">
      <c r="A2159" s="70">
        <f t="shared" si="33"/>
        <v>2152</v>
      </c>
      <c r="B2159" s="4" t="s">
        <v>461</v>
      </c>
      <c r="C2159" s="20" t="s">
        <v>1431</v>
      </c>
      <c r="D2159" s="82" t="s">
        <v>273</v>
      </c>
      <c r="E2159" s="14" t="s">
        <v>306</v>
      </c>
      <c r="F2159" s="19" t="s">
        <v>1390</v>
      </c>
      <c r="G2159" s="88" t="s">
        <v>1391</v>
      </c>
      <c r="H2159" s="24"/>
      <c r="I2159" s="29">
        <v>1217500</v>
      </c>
      <c r="J2159" s="75">
        <v>1350511.9313146272</v>
      </c>
      <c r="K2159" s="76">
        <v>6</v>
      </c>
      <c r="L2159" s="76" t="s">
        <v>2716</v>
      </c>
    </row>
    <row r="2160" spans="1:12" ht="75" customHeight="1" x14ac:dyDescent="0.3">
      <c r="A2160" s="70">
        <f t="shared" si="33"/>
        <v>2153</v>
      </c>
      <c r="B2160" s="4" t="s">
        <v>461</v>
      </c>
      <c r="C2160" s="20" t="s">
        <v>1431</v>
      </c>
      <c r="D2160" s="82" t="s">
        <v>273</v>
      </c>
      <c r="E2160" s="14" t="s">
        <v>306</v>
      </c>
      <c r="F2160" s="19" t="s">
        <v>1392</v>
      </c>
      <c r="G2160" s="88" t="s">
        <v>1393</v>
      </c>
      <c r="H2160" s="24"/>
      <c r="I2160" s="29">
        <v>1288300</v>
      </c>
      <c r="J2160" s="75">
        <v>1429054.0567911156</v>
      </c>
      <c r="K2160" s="76">
        <v>7</v>
      </c>
      <c r="L2160" s="76" t="s">
        <v>2716</v>
      </c>
    </row>
    <row r="2161" spans="1:12" ht="75" customHeight="1" x14ac:dyDescent="0.3">
      <c r="A2161" s="70">
        <f t="shared" si="33"/>
        <v>2154</v>
      </c>
      <c r="B2161" s="4" t="s">
        <v>461</v>
      </c>
      <c r="C2161" s="20" t="s">
        <v>1431</v>
      </c>
      <c r="D2161" s="82" t="s">
        <v>273</v>
      </c>
      <c r="E2161" s="14" t="s">
        <v>306</v>
      </c>
      <c r="F2161" s="19" t="s">
        <v>1394</v>
      </c>
      <c r="G2161" s="88" t="s">
        <v>1395</v>
      </c>
      <c r="H2161" s="24"/>
      <c r="I2161" s="29">
        <v>1326400</v>
      </c>
      <c r="J2161" s="75">
        <v>1461931.7249418269</v>
      </c>
      <c r="K2161" s="76">
        <v>8</v>
      </c>
      <c r="L2161" s="76" t="s">
        <v>2716</v>
      </c>
    </row>
    <row r="2162" spans="1:12" ht="75" customHeight="1" x14ac:dyDescent="0.3">
      <c r="A2162" s="70">
        <f t="shared" si="33"/>
        <v>2155</v>
      </c>
      <c r="B2162" s="4" t="s">
        <v>461</v>
      </c>
      <c r="C2162" s="20" t="s">
        <v>1431</v>
      </c>
      <c r="D2162" s="82" t="s">
        <v>273</v>
      </c>
      <c r="E2162" s="14" t="s">
        <v>306</v>
      </c>
      <c r="F2162" s="19" t="s">
        <v>1398</v>
      </c>
      <c r="G2162" s="88" t="s">
        <v>1399</v>
      </c>
      <c r="H2162" s="24"/>
      <c r="I2162" s="29">
        <v>1448300</v>
      </c>
      <c r="J2162" s="75">
        <v>1600991.5999584869</v>
      </c>
      <c r="K2162" s="76">
        <v>9</v>
      </c>
      <c r="L2162" s="76" t="s">
        <v>2716</v>
      </c>
    </row>
    <row r="2163" spans="1:12" ht="75" customHeight="1" x14ac:dyDescent="0.3">
      <c r="A2163" s="70">
        <f t="shared" si="33"/>
        <v>2156</v>
      </c>
      <c r="B2163" s="4" t="s">
        <v>461</v>
      </c>
      <c r="C2163" s="20" t="s">
        <v>1431</v>
      </c>
      <c r="D2163" s="82" t="s">
        <v>273</v>
      </c>
      <c r="E2163" s="14" t="s">
        <v>306</v>
      </c>
      <c r="F2163" s="19" t="s">
        <v>1400</v>
      </c>
      <c r="G2163" s="88" t="s">
        <v>1401</v>
      </c>
      <c r="H2163" s="24"/>
      <c r="I2163" s="29">
        <v>1484900</v>
      </c>
      <c r="J2163" s="75">
        <v>1638388.2903139931</v>
      </c>
      <c r="K2163" s="76">
        <v>10</v>
      </c>
      <c r="L2163" s="76" t="s">
        <v>2716</v>
      </c>
    </row>
    <row r="2164" spans="1:12" ht="75" customHeight="1" x14ac:dyDescent="0.3">
      <c r="A2164" s="70">
        <f t="shared" si="33"/>
        <v>2157</v>
      </c>
      <c r="B2164" s="76" t="s">
        <v>461</v>
      </c>
      <c r="C2164" s="19" t="s">
        <v>1431</v>
      </c>
      <c r="D2164" s="82" t="s">
        <v>1806</v>
      </c>
      <c r="E2164" s="14" t="s">
        <v>1421</v>
      </c>
      <c r="F2164" s="19" t="s">
        <v>1434</v>
      </c>
      <c r="G2164" s="14" t="s">
        <v>1435</v>
      </c>
      <c r="H2164" s="113"/>
      <c r="I2164" s="99">
        <v>1596744</v>
      </c>
      <c r="J2164" s="75">
        <v>1596743.9999999998</v>
      </c>
      <c r="K2164" s="76">
        <v>11</v>
      </c>
      <c r="L2164" s="76" t="s">
        <v>2716</v>
      </c>
    </row>
    <row r="2165" spans="1:12" ht="75" customHeight="1" x14ac:dyDescent="0.3">
      <c r="A2165" s="70">
        <f t="shared" si="33"/>
        <v>2158</v>
      </c>
      <c r="B2165" s="76" t="s">
        <v>461</v>
      </c>
      <c r="C2165" s="19" t="s">
        <v>1431</v>
      </c>
      <c r="D2165" s="82" t="s">
        <v>1806</v>
      </c>
      <c r="E2165" s="14" t="s">
        <v>1436</v>
      </c>
      <c r="F2165" s="19" t="s">
        <v>1437</v>
      </c>
      <c r="G2165" s="14" t="s">
        <v>1438</v>
      </c>
      <c r="H2165" s="113"/>
      <c r="I2165" s="99">
        <v>1940218</v>
      </c>
      <c r="J2165" s="75">
        <v>1940217.9999999998</v>
      </c>
      <c r="K2165" s="76">
        <v>12</v>
      </c>
      <c r="L2165" s="76" t="s">
        <v>2716</v>
      </c>
    </row>
    <row r="2166" spans="1:12" ht="75" customHeight="1" x14ac:dyDescent="0.3">
      <c r="A2166" s="70">
        <f t="shared" si="33"/>
        <v>2159</v>
      </c>
      <c r="B2166" s="76" t="s">
        <v>461</v>
      </c>
      <c r="C2166" s="19" t="s">
        <v>1431</v>
      </c>
      <c r="D2166" s="82" t="s">
        <v>1806</v>
      </c>
      <c r="E2166" s="14" t="s">
        <v>1421</v>
      </c>
      <c r="F2166" s="19" t="s">
        <v>1439</v>
      </c>
      <c r="G2166" s="14" t="s">
        <v>1435</v>
      </c>
      <c r="H2166" s="113"/>
      <c r="I2166" s="99">
        <v>5484978</v>
      </c>
      <c r="J2166" s="75">
        <v>5484978</v>
      </c>
      <c r="K2166" s="76">
        <v>13</v>
      </c>
      <c r="L2166" s="76" t="s">
        <v>2716</v>
      </c>
    </row>
    <row r="2167" spans="1:12" ht="75" customHeight="1" x14ac:dyDescent="0.3">
      <c r="A2167" s="70">
        <f t="shared" si="33"/>
        <v>2160</v>
      </c>
      <c r="B2167" s="87" t="s">
        <v>462</v>
      </c>
      <c r="C2167" s="19" t="s">
        <v>1440</v>
      </c>
      <c r="D2167" s="72" t="s">
        <v>2146</v>
      </c>
      <c r="E2167" s="19" t="s">
        <v>231</v>
      </c>
      <c r="F2167" s="72" t="s">
        <v>2641</v>
      </c>
      <c r="G2167" s="19" t="s">
        <v>2642</v>
      </c>
      <c r="H2167" s="109"/>
      <c r="I2167" s="105">
        <v>748538.32</v>
      </c>
      <c r="J2167" s="75">
        <v>748538.31999999983</v>
      </c>
      <c r="K2167" s="76">
        <v>1</v>
      </c>
      <c r="L2167" s="76" t="s">
        <v>2716</v>
      </c>
    </row>
    <row r="2168" spans="1:12" ht="75" customHeight="1" x14ac:dyDescent="0.3">
      <c r="A2168" s="70">
        <f t="shared" si="33"/>
        <v>2161</v>
      </c>
      <c r="B2168" s="76" t="s">
        <v>462</v>
      </c>
      <c r="C2168" s="19" t="s">
        <v>1440</v>
      </c>
      <c r="D2168" s="82" t="s">
        <v>674</v>
      </c>
      <c r="E2168" s="14" t="s">
        <v>675</v>
      </c>
      <c r="F2168" s="19" t="s">
        <v>1407</v>
      </c>
      <c r="G2168" s="14" t="s">
        <v>1408</v>
      </c>
      <c r="H2168" s="122"/>
      <c r="I2168" s="99">
        <v>764430.23</v>
      </c>
      <c r="J2168" s="75">
        <v>821321.96385663783</v>
      </c>
      <c r="K2168" s="76">
        <v>2</v>
      </c>
      <c r="L2168" s="76" t="s">
        <v>2716</v>
      </c>
    </row>
    <row r="2169" spans="1:12" ht="75" customHeight="1" x14ac:dyDescent="0.3">
      <c r="A2169" s="70">
        <f t="shared" si="33"/>
        <v>2162</v>
      </c>
      <c r="B2169" s="76" t="s">
        <v>462</v>
      </c>
      <c r="C2169" s="19" t="s">
        <v>1440</v>
      </c>
      <c r="D2169" s="82" t="s">
        <v>674</v>
      </c>
      <c r="E2169" s="14" t="s">
        <v>675</v>
      </c>
      <c r="F2169" s="19" t="s">
        <v>1409</v>
      </c>
      <c r="G2169" s="14" t="s">
        <v>1410</v>
      </c>
      <c r="H2169" s="122"/>
      <c r="I2169" s="99">
        <v>803378.22</v>
      </c>
      <c r="J2169" s="75">
        <v>865597.06890288077</v>
      </c>
      <c r="K2169" s="76">
        <v>3</v>
      </c>
      <c r="L2169" s="76" t="s">
        <v>2716</v>
      </c>
    </row>
    <row r="2170" spans="1:12" ht="75" customHeight="1" x14ac:dyDescent="0.3">
      <c r="A2170" s="70">
        <f t="shared" si="33"/>
        <v>2163</v>
      </c>
      <c r="B2170" s="76" t="s">
        <v>462</v>
      </c>
      <c r="C2170" s="19" t="s">
        <v>1440</v>
      </c>
      <c r="D2170" s="82" t="s">
        <v>674</v>
      </c>
      <c r="E2170" s="14" t="s">
        <v>675</v>
      </c>
      <c r="F2170" s="19" t="s">
        <v>1411</v>
      </c>
      <c r="G2170" s="14" t="s">
        <v>1412</v>
      </c>
      <c r="H2170" s="122"/>
      <c r="I2170" s="99">
        <v>820336.43</v>
      </c>
      <c r="J2170" s="75">
        <v>884552.69469307875</v>
      </c>
      <c r="K2170" s="76">
        <v>4</v>
      </c>
      <c r="L2170" s="76" t="s">
        <v>2716</v>
      </c>
    </row>
    <row r="2171" spans="1:12" ht="75" customHeight="1" x14ac:dyDescent="0.3">
      <c r="A2171" s="70">
        <f t="shared" si="33"/>
        <v>2164</v>
      </c>
      <c r="B2171" s="87" t="s">
        <v>462</v>
      </c>
      <c r="C2171" s="19" t="s">
        <v>1440</v>
      </c>
      <c r="D2171" s="72" t="s">
        <v>2146</v>
      </c>
      <c r="E2171" s="14" t="s">
        <v>231</v>
      </c>
      <c r="F2171" s="72" t="s">
        <v>2643</v>
      </c>
      <c r="G2171" s="19" t="s">
        <v>2644</v>
      </c>
      <c r="H2171" s="109"/>
      <c r="I2171" s="105">
        <v>960618.64</v>
      </c>
      <c r="J2171" s="75">
        <v>960618.6399999999</v>
      </c>
      <c r="K2171" s="76">
        <v>5</v>
      </c>
      <c r="L2171" s="76" t="s">
        <v>2716</v>
      </c>
    </row>
    <row r="2172" spans="1:12" ht="75" customHeight="1" x14ac:dyDescent="0.3">
      <c r="A2172" s="70">
        <f t="shared" si="33"/>
        <v>2165</v>
      </c>
      <c r="B2172" s="76" t="s">
        <v>462</v>
      </c>
      <c r="C2172" s="19" t="s">
        <v>1440</v>
      </c>
      <c r="D2172" s="82" t="s">
        <v>110</v>
      </c>
      <c r="E2172" s="14" t="s">
        <v>1441</v>
      </c>
      <c r="F2172" s="72" t="s">
        <v>1442</v>
      </c>
      <c r="G2172" s="14" t="s">
        <v>1443</v>
      </c>
      <c r="H2172" s="76"/>
      <c r="I2172" s="99">
        <v>998000</v>
      </c>
      <c r="J2172" s="75">
        <v>1055918.2148055413</v>
      </c>
      <c r="K2172" s="76">
        <v>6</v>
      </c>
      <c r="L2172" s="76" t="s">
        <v>2716</v>
      </c>
    </row>
    <row r="2173" spans="1:12" ht="75" customHeight="1" x14ac:dyDescent="0.3">
      <c r="A2173" s="70">
        <f t="shared" si="33"/>
        <v>2166</v>
      </c>
      <c r="B2173" s="87" t="s">
        <v>462</v>
      </c>
      <c r="C2173" s="19" t="s">
        <v>1440</v>
      </c>
      <c r="D2173" s="72" t="s">
        <v>2146</v>
      </c>
      <c r="E2173" s="14" t="s">
        <v>231</v>
      </c>
      <c r="F2173" s="72" t="s">
        <v>2645</v>
      </c>
      <c r="G2173" s="19" t="s">
        <v>2646</v>
      </c>
      <c r="H2173" s="109"/>
      <c r="I2173" s="105">
        <v>1001241.4</v>
      </c>
      <c r="J2173" s="75">
        <v>1001241.3999999998</v>
      </c>
      <c r="K2173" s="76">
        <v>7</v>
      </c>
      <c r="L2173" s="76" t="s">
        <v>2716</v>
      </c>
    </row>
    <row r="2174" spans="1:12" ht="75" customHeight="1" x14ac:dyDescent="0.3">
      <c r="A2174" s="70">
        <f t="shared" si="33"/>
        <v>2167</v>
      </c>
      <c r="B2174" s="4" t="s">
        <v>462</v>
      </c>
      <c r="C2174" s="20" t="s">
        <v>1440</v>
      </c>
      <c r="D2174" s="82" t="s">
        <v>273</v>
      </c>
      <c r="E2174" s="14" t="s">
        <v>306</v>
      </c>
      <c r="F2174" s="19" t="s">
        <v>1386</v>
      </c>
      <c r="G2174" s="88" t="s">
        <v>1387</v>
      </c>
      <c r="H2174" s="24"/>
      <c r="I2174" s="29">
        <v>1083800</v>
      </c>
      <c r="J2174" s="75">
        <v>1196577.2699324836</v>
      </c>
      <c r="K2174" s="76">
        <v>8</v>
      </c>
      <c r="L2174" s="76" t="s">
        <v>2716</v>
      </c>
    </row>
    <row r="2175" spans="1:12" ht="75" customHeight="1" x14ac:dyDescent="0.3">
      <c r="A2175" s="70">
        <f t="shared" si="33"/>
        <v>2168</v>
      </c>
      <c r="B2175" s="76" t="s">
        <v>462</v>
      </c>
      <c r="C2175" s="19" t="s">
        <v>1440</v>
      </c>
      <c r="D2175" s="82" t="s">
        <v>110</v>
      </c>
      <c r="E2175" s="14" t="s">
        <v>1441</v>
      </c>
      <c r="F2175" s="72" t="s">
        <v>1446</v>
      </c>
      <c r="G2175" s="14" t="s">
        <v>1447</v>
      </c>
      <c r="H2175" s="76"/>
      <c r="I2175" s="99">
        <v>1098000</v>
      </c>
      <c r="J2175" s="75">
        <v>1161721.6431427698</v>
      </c>
      <c r="K2175" s="76">
        <v>9</v>
      </c>
      <c r="L2175" s="76" t="s">
        <v>2716</v>
      </c>
    </row>
    <row r="2176" spans="1:12" ht="75" customHeight="1" x14ac:dyDescent="0.3">
      <c r="A2176" s="70">
        <f t="shared" si="33"/>
        <v>2169</v>
      </c>
      <c r="B2176" s="87" t="s">
        <v>462</v>
      </c>
      <c r="C2176" s="19" t="s">
        <v>1440</v>
      </c>
      <c r="D2176" s="72" t="s">
        <v>2146</v>
      </c>
      <c r="E2176" s="19" t="s">
        <v>231</v>
      </c>
      <c r="F2176" s="19" t="s">
        <v>1448</v>
      </c>
      <c r="G2176" s="85" t="s">
        <v>1449</v>
      </c>
      <c r="H2176" s="109"/>
      <c r="I2176" s="105">
        <v>1115580.8799999999</v>
      </c>
      <c r="J2176" s="75">
        <v>1115580.8799999999</v>
      </c>
      <c r="K2176" s="76">
        <v>10</v>
      </c>
      <c r="L2176" s="76" t="s">
        <v>2716</v>
      </c>
    </row>
    <row r="2177" spans="1:12" ht="75" customHeight="1" x14ac:dyDescent="0.3">
      <c r="A2177" s="70">
        <f t="shared" si="33"/>
        <v>2170</v>
      </c>
      <c r="B2177" s="4" t="s">
        <v>462</v>
      </c>
      <c r="C2177" s="20" t="s">
        <v>1440</v>
      </c>
      <c r="D2177" s="82" t="s">
        <v>273</v>
      </c>
      <c r="E2177" s="14" t="s">
        <v>306</v>
      </c>
      <c r="F2177" s="19" t="s">
        <v>1390</v>
      </c>
      <c r="G2177" s="88" t="s">
        <v>1391</v>
      </c>
      <c r="H2177" s="24"/>
      <c r="I2177" s="29">
        <v>1217500</v>
      </c>
      <c r="J2177" s="75">
        <v>1350511.9313146272</v>
      </c>
      <c r="K2177" s="76">
        <v>11</v>
      </c>
      <c r="L2177" s="76" t="s">
        <v>2716</v>
      </c>
    </row>
    <row r="2178" spans="1:12" ht="75" customHeight="1" x14ac:dyDescent="0.3">
      <c r="A2178" s="70">
        <f t="shared" si="33"/>
        <v>2171</v>
      </c>
      <c r="B2178" s="4" t="s">
        <v>462</v>
      </c>
      <c r="C2178" s="20" t="s">
        <v>1440</v>
      </c>
      <c r="D2178" s="82" t="s">
        <v>273</v>
      </c>
      <c r="E2178" s="14" t="s">
        <v>306</v>
      </c>
      <c r="F2178" s="19" t="s">
        <v>1392</v>
      </c>
      <c r="G2178" s="88" t="s">
        <v>1393</v>
      </c>
      <c r="H2178" s="24"/>
      <c r="I2178" s="29">
        <v>1288300</v>
      </c>
      <c r="J2178" s="75">
        <v>1429054.0567911156</v>
      </c>
      <c r="K2178" s="76">
        <v>12</v>
      </c>
      <c r="L2178" s="76" t="s">
        <v>2716</v>
      </c>
    </row>
    <row r="2179" spans="1:12" ht="75" customHeight="1" x14ac:dyDescent="0.3">
      <c r="A2179" s="70">
        <f t="shared" si="33"/>
        <v>2172</v>
      </c>
      <c r="B2179" s="4" t="s">
        <v>462</v>
      </c>
      <c r="C2179" s="20" t="s">
        <v>1440</v>
      </c>
      <c r="D2179" s="82" t="s">
        <v>273</v>
      </c>
      <c r="E2179" s="14" t="s">
        <v>306</v>
      </c>
      <c r="F2179" s="19" t="s">
        <v>1394</v>
      </c>
      <c r="G2179" s="88" t="s">
        <v>1395</v>
      </c>
      <c r="H2179" s="24"/>
      <c r="I2179" s="29">
        <v>1326400</v>
      </c>
      <c r="J2179" s="75">
        <v>1461931.7249418269</v>
      </c>
      <c r="K2179" s="76">
        <v>13</v>
      </c>
      <c r="L2179" s="76" t="s">
        <v>2716</v>
      </c>
    </row>
    <row r="2180" spans="1:12" ht="75" customHeight="1" x14ac:dyDescent="0.3">
      <c r="A2180" s="70">
        <f t="shared" si="33"/>
        <v>2173</v>
      </c>
      <c r="B2180" s="76" t="s">
        <v>462</v>
      </c>
      <c r="C2180" s="19" t="s">
        <v>1440</v>
      </c>
      <c r="D2180" s="82" t="s">
        <v>110</v>
      </c>
      <c r="E2180" s="14" t="s">
        <v>1441</v>
      </c>
      <c r="F2180" s="19" t="s">
        <v>1450</v>
      </c>
      <c r="G2180" s="14">
        <v>30031500</v>
      </c>
      <c r="H2180" s="76"/>
      <c r="I2180" s="99">
        <v>1328000</v>
      </c>
      <c r="J2180" s="75">
        <v>1405069.5283183954</v>
      </c>
      <c r="K2180" s="76">
        <v>14</v>
      </c>
      <c r="L2180" s="76" t="s">
        <v>2716</v>
      </c>
    </row>
    <row r="2181" spans="1:12" ht="75" customHeight="1" x14ac:dyDescent="0.3">
      <c r="A2181" s="70">
        <f t="shared" si="33"/>
        <v>2174</v>
      </c>
      <c r="B2181" s="4" t="s">
        <v>462</v>
      </c>
      <c r="C2181" s="20" t="s">
        <v>1440</v>
      </c>
      <c r="D2181" s="82" t="s">
        <v>273</v>
      </c>
      <c r="E2181" s="14" t="s">
        <v>306</v>
      </c>
      <c r="F2181" s="19" t="s">
        <v>1398</v>
      </c>
      <c r="G2181" s="88" t="s">
        <v>1399</v>
      </c>
      <c r="H2181" s="24"/>
      <c r="I2181" s="29">
        <v>1448300</v>
      </c>
      <c r="J2181" s="75">
        <v>1600991.5999584869</v>
      </c>
      <c r="K2181" s="76">
        <v>15</v>
      </c>
      <c r="L2181" s="76" t="s">
        <v>2716</v>
      </c>
    </row>
    <row r="2182" spans="1:12" ht="75" customHeight="1" x14ac:dyDescent="0.3">
      <c r="A2182" s="70">
        <f t="shared" si="33"/>
        <v>2175</v>
      </c>
      <c r="B2182" s="4" t="s">
        <v>462</v>
      </c>
      <c r="C2182" s="20" t="s">
        <v>1440</v>
      </c>
      <c r="D2182" s="82" t="s">
        <v>273</v>
      </c>
      <c r="E2182" s="14" t="s">
        <v>306</v>
      </c>
      <c r="F2182" s="19" t="s">
        <v>1400</v>
      </c>
      <c r="G2182" s="88" t="s">
        <v>1401</v>
      </c>
      <c r="H2182" s="24"/>
      <c r="I2182" s="29">
        <v>1484900</v>
      </c>
      <c r="J2182" s="75">
        <v>1638388.2903139931</v>
      </c>
      <c r="K2182" s="76">
        <v>16</v>
      </c>
      <c r="L2182" s="76" t="s">
        <v>2716</v>
      </c>
    </row>
    <row r="2183" spans="1:12" ht="75" customHeight="1" x14ac:dyDescent="0.3">
      <c r="A2183" s="70">
        <f t="shared" si="33"/>
        <v>2176</v>
      </c>
      <c r="B2183" s="76" t="s">
        <v>462</v>
      </c>
      <c r="C2183" s="19" t="s">
        <v>1440</v>
      </c>
      <c r="D2183" s="82" t="s">
        <v>1806</v>
      </c>
      <c r="E2183" s="14" t="s">
        <v>1424</v>
      </c>
      <c r="F2183" s="19" t="s">
        <v>1452</v>
      </c>
      <c r="G2183" s="88" t="s">
        <v>1453</v>
      </c>
      <c r="H2183" s="113"/>
      <c r="I2183" s="99">
        <v>1505826</v>
      </c>
      <c r="J2183" s="75">
        <v>1505826</v>
      </c>
      <c r="K2183" s="76">
        <v>17</v>
      </c>
      <c r="L2183" s="76" t="s">
        <v>2716</v>
      </c>
    </row>
    <row r="2184" spans="1:12" ht="75" customHeight="1" x14ac:dyDescent="0.3">
      <c r="A2184" s="70">
        <f t="shared" si="33"/>
        <v>2177</v>
      </c>
      <c r="B2184" s="76" t="s">
        <v>462</v>
      </c>
      <c r="C2184" s="19" t="s">
        <v>1440</v>
      </c>
      <c r="D2184" s="82" t="s">
        <v>110</v>
      </c>
      <c r="E2184" s="14" t="s">
        <v>1441</v>
      </c>
      <c r="F2184" s="19" t="s">
        <v>1451</v>
      </c>
      <c r="G2184" s="14">
        <v>30031510</v>
      </c>
      <c r="H2184" s="76"/>
      <c r="I2184" s="99">
        <v>1528000</v>
      </c>
      <c r="J2184" s="75">
        <v>1616676.3849928526</v>
      </c>
      <c r="K2184" s="76">
        <v>18</v>
      </c>
      <c r="L2184" s="76" t="s">
        <v>2716</v>
      </c>
    </row>
    <row r="2185" spans="1:12" ht="75" customHeight="1" x14ac:dyDescent="0.3">
      <c r="A2185" s="70">
        <f t="shared" ref="A2185:A2248" si="34">ROW(A2178)</f>
        <v>2178</v>
      </c>
      <c r="B2185" s="87" t="s">
        <v>462</v>
      </c>
      <c r="C2185" s="19" t="s">
        <v>1440</v>
      </c>
      <c r="D2185" s="72" t="s">
        <v>2146</v>
      </c>
      <c r="E2185" s="19" t="s">
        <v>231</v>
      </c>
      <c r="F2185" s="19" t="s">
        <v>1454</v>
      </c>
      <c r="G2185" s="19" t="s">
        <v>1455</v>
      </c>
      <c r="H2185" s="109"/>
      <c r="I2185" s="105">
        <v>1533855.64</v>
      </c>
      <c r="J2185" s="75">
        <v>1533855.6399999997</v>
      </c>
      <c r="K2185" s="76">
        <v>19</v>
      </c>
      <c r="L2185" s="76" t="s">
        <v>2716</v>
      </c>
    </row>
    <row r="2186" spans="1:12" ht="75" customHeight="1" x14ac:dyDescent="0.3">
      <c r="A2186" s="70">
        <f t="shared" si="34"/>
        <v>2179</v>
      </c>
      <c r="B2186" s="87" t="s">
        <v>462</v>
      </c>
      <c r="C2186" s="19" t="s">
        <v>1440</v>
      </c>
      <c r="D2186" s="72" t="s">
        <v>2146</v>
      </c>
      <c r="E2186" s="19" t="s">
        <v>231</v>
      </c>
      <c r="F2186" s="19" t="s">
        <v>1456</v>
      </c>
      <c r="G2186" s="19" t="s">
        <v>1457</v>
      </c>
      <c r="H2186" s="109"/>
      <c r="I2186" s="105">
        <v>1561207.28</v>
      </c>
      <c r="J2186" s="75">
        <v>1561207.28</v>
      </c>
      <c r="K2186" s="76">
        <v>20</v>
      </c>
      <c r="L2186" s="76" t="s">
        <v>2716</v>
      </c>
    </row>
    <row r="2187" spans="1:12" ht="75" customHeight="1" x14ac:dyDescent="0.3">
      <c r="A2187" s="70">
        <f t="shared" si="34"/>
        <v>2180</v>
      </c>
      <c r="B2187" s="87" t="s">
        <v>462</v>
      </c>
      <c r="C2187" s="19" t="s">
        <v>1440</v>
      </c>
      <c r="D2187" s="72" t="s">
        <v>2146</v>
      </c>
      <c r="E2187" s="19" t="s">
        <v>231</v>
      </c>
      <c r="F2187" s="19" t="s">
        <v>1458</v>
      </c>
      <c r="G2187" s="85" t="s">
        <v>1459</v>
      </c>
      <c r="H2187" s="109"/>
      <c r="I2187" s="105">
        <v>1574074.2</v>
      </c>
      <c r="J2187" s="75">
        <v>1574074.2</v>
      </c>
      <c r="K2187" s="76">
        <v>21</v>
      </c>
      <c r="L2187" s="76" t="s">
        <v>2716</v>
      </c>
    </row>
    <row r="2188" spans="1:12" ht="75" customHeight="1" x14ac:dyDescent="0.3">
      <c r="A2188" s="70">
        <f t="shared" si="34"/>
        <v>2181</v>
      </c>
      <c r="B2188" s="87" t="s">
        <v>462</v>
      </c>
      <c r="C2188" s="19" t="s">
        <v>1440</v>
      </c>
      <c r="D2188" s="72" t="s">
        <v>2146</v>
      </c>
      <c r="E2188" s="19" t="s">
        <v>231</v>
      </c>
      <c r="F2188" s="19" t="s">
        <v>1460</v>
      </c>
      <c r="G2188" s="19" t="s">
        <v>1461</v>
      </c>
      <c r="H2188" s="109"/>
      <c r="I2188" s="105">
        <v>1600938.68</v>
      </c>
      <c r="J2188" s="75">
        <v>1600938.6799999997</v>
      </c>
      <c r="K2188" s="76">
        <v>22</v>
      </c>
      <c r="L2188" s="76" t="s">
        <v>2716</v>
      </c>
    </row>
    <row r="2189" spans="1:12" ht="75" customHeight="1" x14ac:dyDescent="0.3">
      <c r="A2189" s="70">
        <f t="shared" si="34"/>
        <v>2182</v>
      </c>
      <c r="B2189" s="76" t="s">
        <v>462</v>
      </c>
      <c r="C2189" s="19" t="s">
        <v>1440</v>
      </c>
      <c r="D2189" s="82" t="s">
        <v>202</v>
      </c>
      <c r="E2189" s="14" t="s">
        <v>203</v>
      </c>
      <c r="F2189" s="19" t="s">
        <v>1462</v>
      </c>
      <c r="G2189" s="14" t="s">
        <v>1463</v>
      </c>
      <c r="H2189" s="123"/>
      <c r="I2189" s="99">
        <v>1602034.86</v>
      </c>
      <c r="J2189" s="75">
        <v>1636902.8866839807</v>
      </c>
      <c r="K2189" s="76">
        <v>23</v>
      </c>
      <c r="L2189" s="76" t="s">
        <v>2716</v>
      </c>
    </row>
    <row r="2190" spans="1:12" ht="75" customHeight="1" x14ac:dyDescent="0.3">
      <c r="A2190" s="70">
        <f t="shared" si="34"/>
        <v>2183</v>
      </c>
      <c r="B2190" s="76" t="s">
        <v>462</v>
      </c>
      <c r="C2190" s="19" t="s">
        <v>1440</v>
      </c>
      <c r="D2190" s="82" t="s">
        <v>1806</v>
      </c>
      <c r="E2190" s="14" t="s">
        <v>1436</v>
      </c>
      <c r="F2190" s="19" t="s">
        <v>1466</v>
      </c>
      <c r="G2190" s="88" t="s">
        <v>1467</v>
      </c>
      <c r="H2190" s="113"/>
      <c r="I2190" s="99">
        <v>1681223</v>
      </c>
      <c r="J2190" s="75">
        <v>1681223</v>
      </c>
      <c r="K2190" s="76">
        <v>24</v>
      </c>
      <c r="L2190" s="76" t="s">
        <v>2716</v>
      </c>
    </row>
    <row r="2191" spans="1:12" ht="75" customHeight="1" x14ac:dyDescent="0.3">
      <c r="A2191" s="70">
        <f t="shared" si="34"/>
        <v>2184</v>
      </c>
      <c r="B2191" s="76" t="s">
        <v>462</v>
      </c>
      <c r="C2191" s="19" t="s">
        <v>1440</v>
      </c>
      <c r="D2191" s="82" t="s">
        <v>110</v>
      </c>
      <c r="E2191" s="14" t="s">
        <v>1441</v>
      </c>
      <c r="F2191" s="19" t="s">
        <v>1465</v>
      </c>
      <c r="G2191" s="14">
        <v>30031520</v>
      </c>
      <c r="H2191" s="76"/>
      <c r="I2191" s="99">
        <v>1722300</v>
      </c>
      <c r="J2191" s="75">
        <v>1822252.4462520878</v>
      </c>
      <c r="K2191" s="76">
        <v>25</v>
      </c>
      <c r="L2191" s="76" t="s">
        <v>2716</v>
      </c>
    </row>
    <row r="2192" spans="1:12" ht="75" customHeight="1" x14ac:dyDescent="0.3">
      <c r="A2192" s="70">
        <f t="shared" si="34"/>
        <v>2185</v>
      </c>
      <c r="B2192" s="124" t="s">
        <v>1472</v>
      </c>
      <c r="C2192" s="125" t="s">
        <v>1473</v>
      </c>
      <c r="D2192" s="59" t="s">
        <v>110</v>
      </c>
      <c r="E2192" s="79" t="s">
        <v>1474</v>
      </c>
      <c r="F2192" s="79">
        <v>50010730</v>
      </c>
      <c r="G2192" s="79" t="s">
        <v>1475</v>
      </c>
      <c r="H2192" s="126" t="s">
        <v>1471</v>
      </c>
      <c r="I2192" s="96">
        <v>639900</v>
      </c>
      <c r="J2192" s="75">
        <v>732183.85667088174</v>
      </c>
      <c r="K2192" s="76">
        <v>1</v>
      </c>
      <c r="L2192" s="76" t="s">
        <v>2716</v>
      </c>
    </row>
    <row r="2193" spans="1:12" ht="75" customHeight="1" x14ac:dyDescent="0.3">
      <c r="A2193" s="70">
        <f t="shared" si="34"/>
        <v>2186</v>
      </c>
      <c r="B2193" s="4" t="s">
        <v>1476</v>
      </c>
      <c r="C2193" s="20" t="s">
        <v>1477</v>
      </c>
      <c r="D2193" s="72" t="s">
        <v>273</v>
      </c>
      <c r="E2193" s="19" t="s">
        <v>726</v>
      </c>
      <c r="F2193" s="85" t="s">
        <v>1478</v>
      </c>
      <c r="G2193" s="85" t="s">
        <v>1479</v>
      </c>
      <c r="H2193" s="72" t="s">
        <v>78</v>
      </c>
      <c r="I2193" s="99">
        <v>631827.09</v>
      </c>
      <c r="J2193" s="75">
        <v>713577.9750835899</v>
      </c>
      <c r="K2193" s="76">
        <v>1</v>
      </c>
      <c r="L2193" s="76" t="s">
        <v>2716</v>
      </c>
    </row>
    <row r="2194" spans="1:12" ht="75" customHeight="1" x14ac:dyDescent="0.3">
      <c r="A2194" s="70">
        <f t="shared" si="34"/>
        <v>2187</v>
      </c>
      <c r="B2194" s="4" t="s">
        <v>1476</v>
      </c>
      <c r="C2194" s="20" t="s">
        <v>1477</v>
      </c>
      <c r="D2194" s="72" t="s">
        <v>273</v>
      </c>
      <c r="E2194" s="19" t="s">
        <v>726</v>
      </c>
      <c r="F2194" s="85" t="s">
        <v>1283</v>
      </c>
      <c r="G2194" s="85" t="s">
        <v>1284</v>
      </c>
      <c r="H2194" s="72" t="s">
        <v>78</v>
      </c>
      <c r="I2194" s="99">
        <v>707699.88</v>
      </c>
      <c r="J2194" s="75">
        <v>796498.53241183434</v>
      </c>
      <c r="K2194" s="76">
        <v>2</v>
      </c>
      <c r="L2194" s="76" t="s">
        <v>2716</v>
      </c>
    </row>
    <row r="2195" spans="1:12" ht="75" customHeight="1" x14ac:dyDescent="0.3">
      <c r="A2195" s="70">
        <f t="shared" si="34"/>
        <v>2188</v>
      </c>
      <c r="B2195" s="4" t="s">
        <v>1476</v>
      </c>
      <c r="C2195" s="20" t="s">
        <v>1477</v>
      </c>
      <c r="D2195" s="72" t="s">
        <v>273</v>
      </c>
      <c r="E2195" s="19" t="s">
        <v>726</v>
      </c>
      <c r="F2195" s="85" t="s">
        <v>1285</v>
      </c>
      <c r="G2195" s="85" t="s">
        <v>1286</v>
      </c>
      <c r="H2195" s="72" t="s">
        <v>78</v>
      </c>
      <c r="I2195" s="99">
        <v>737088.12</v>
      </c>
      <c r="J2195" s="75">
        <v>830009.67631850368</v>
      </c>
      <c r="K2195" s="76">
        <v>3</v>
      </c>
      <c r="L2195" s="76" t="s">
        <v>2716</v>
      </c>
    </row>
    <row r="2196" spans="1:12" ht="75" customHeight="1" x14ac:dyDescent="0.3">
      <c r="A2196" s="70">
        <f t="shared" si="34"/>
        <v>2189</v>
      </c>
      <c r="B2196" s="4" t="s">
        <v>1476</v>
      </c>
      <c r="C2196" s="20" t="s">
        <v>1477</v>
      </c>
      <c r="D2196" s="82" t="s">
        <v>690</v>
      </c>
      <c r="E2196" s="14" t="s">
        <v>691</v>
      </c>
      <c r="F2196" s="19" t="s">
        <v>1480</v>
      </c>
      <c r="G2196" s="88" t="s">
        <v>1481</v>
      </c>
      <c r="H2196" s="102" t="s">
        <v>0</v>
      </c>
      <c r="I2196" s="29">
        <v>755088.66819999996</v>
      </c>
      <c r="J2196" s="75">
        <v>814486.43867263827</v>
      </c>
      <c r="K2196" s="76">
        <v>4</v>
      </c>
      <c r="L2196" s="76" t="s">
        <v>2716</v>
      </c>
    </row>
    <row r="2197" spans="1:12" ht="75" customHeight="1" x14ac:dyDescent="0.3">
      <c r="A2197" s="70">
        <f t="shared" si="34"/>
        <v>2190</v>
      </c>
      <c r="B2197" s="4" t="s">
        <v>1476</v>
      </c>
      <c r="C2197" s="20" t="s">
        <v>1477</v>
      </c>
      <c r="D2197" s="82" t="s">
        <v>1484</v>
      </c>
      <c r="E2197" s="14" t="s">
        <v>171</v>
      </c>
      <c r="F2197" s="19" t="s">
        <v>1485</v>
      </c>
      <c r="G2197" s="88" t="s">
        <v>1209</v>
      </c>
      <c r="H2197" s="77" t="s">
        <v>78</v>
      </c>
      <c r="I2197" s="75">
        <v>774234.48699999996</v>
      </c>
      <c r="J2197" s="75">
        <v>887019.38304272387</v>
      </c>
      <c r="K2197" s="76">
        <v>5</v>
      </c>
      <c r="L2197" s="76" t="s">
        <v>2716</v>
      </c>
    </row>
    <row r="2198" spans="1:12" ht="75" customHeight="1" x14ac:dyDescent="0.3">
      <c r="A2198" s="70">
        <f t="shared" si="34"/>
        <v>2191</v>
      </c>
      <c r="B2198" s="4" t="s">
        <v>1476</v>
      </c>
      <c r="C2198" s="20" t="s">
        <v>1477</v>
      </c>
      <c r="D2198" s="72" t="s">
        <v>273</v>
      </c>
      <c r="E2198" s="19" t="s">
        <v>726</v>
      </c>
      <c r="F2198" s="85" t="s">
        <v>1323</v>
      </c>
      <c r="G2198" s="85" t="s">
        <v>1324</v>
      </c>
      <c r="H2198" s="72" t="s">
        <v>78</v>
      </c>
      <c r="I2198" s="99">
        <v>781683.3</v>
      </c>
      <c r="J2198" s="75">
        <v>883099.94332365319</v>
      </c>
      <c r="K2198" s="76">
        <v>6</v>
      </c>
      <c r="L2198" s="76" t="s">
        <v>2716</v>
      </c>
    </row>
    <row r="2199" spans="1:12" ht="75" customHeight="1" x14ac:dyDescent="0.3">
      <c r="A2199" s="70">
        <f t="shared" si="34"/>
        <v>2192</v>
      </c>
      <c r="B2199" s="4" t="s">
        <v>1476</v>
      </c>
      <c r="C2199" s="20" t="s">
        <v>1477</v>
      </c>
      <c r="D2199" s="82" t="s">
        <v>1484</v>
      </c>
      <c r="E2199" s="14" t="s">
        <v>171</v>
      </c>
      <c r="F2199" s="19" t="s">
        <v>1486</v>
      </c>
      <c r="G2199" s="88" t="s">
        <v>1213</v>
      </c>
      <c r="H2199" s="77" t="s">
        <v>78</v>
      </c>
      <c r="I2199" s="75">
        <v>789860.74449999991</v>
      </c>
      <c r="J2199" s="75">
        <v>904921.96103382367</v>
      </c>
      <c r="K2199" s="76">
        <v>7</v>
      </c>
      <c r="L2199" s="76" t="s">
        <v>2716</v>
      </c>
    </row>
    <row r="2200" spans="1:12" ht="75" customHeight="1" x14ac:dyDescent="0.3">
      <c r="A2200" s="70">
        <f t="shared" si="34"/>
        <v>2193</v>
      </c>
      <c r="B2200" s="4" t="s">
        <v>1476</v>
      </c>
      <c r="C2200" s="20" t="s">
        <v>1477</v>
      </c>
      <c r="D2200" s="82" t="s">
        <v>690</v>
      </c>
      <c r="E2200" s="14" t="s">
        <v>691</v>
      </c>
      <c r="F2200" s="19" t="s">
        <v>1482</v>
      </c>
      <c r="G2200" s="88" t="s">
        <v>1483</v>
      </c>
      <c r="H2200" s="102" t="s">
        <v>0</v>
      </c>
      <c r="I2200" s="29">
        <v>798027.04060000007</v>
      </c>
      <c r="J2200" s="75">
        <v>860802.48537195439</v>
      </c>
      <c r="K2200" s="76">
        <v>8</v>
      </c>
      <c r="L2200" s="76" t="s">
        <v>2716</v>
      </c>
    </row>
    <row r="2201" spans="1:12" ht="75" customHeight="1" x14ac:dyDescent="0.3">
      <c r="A2201" s="70">
        <f t="shared" si="34"/>
        <v>2194</v>
      </c>
      <c r="B2201" s="4" t="s">
        <v>1476</v>
      </c>
      <c r="C2201" s="20" t="s">
        <v>1477</v>
      </c>
      <c r="D2201" s="82" t="s">
        <v>1484</v>
      </c>
      <c r="E2201" s="14" t="s">
        <v>171</v>
      </c>
      <c r="F2201" s="19" t="s">
        <v>1487</v>
      </c>
      <c r="G2201" s="88" t="s">
        <v>1298</v>
      </c>
      <c r="H2201" s="77" t="s">
        <v>78</v>
      </c>
      <c r="I2201" s="75">
        <v>870092.84049999993</v>
      </c>
      <c r="J2201" s="75">
        <v>996841.69011990936</v>
      </c>
      <c r="K2201" s="76">
        <v>9</v>
      </c>
      <c r="L2201" s="76" t="s">
        <v>2716</v>
      </c>
    </row>
    <row r="2202" spans="1:12" ht="75" customHeight="1" x14ac:dyDescent="0.3">
      <c r="A2202" s="70">
        <f t="shared" si="34"/>
        <v>2195</v>
      </c>
      <c r="B2202" s="4" t="s">
        <v>1476</v>
      </c>
      <c r="C2202" s="20" t="s">
        <v>1477</v>
      </c>
      <c r="D2202" s="72" t="s">
        <v>273</v>
      </c>
      <c r="E2202" s="19" t="s">
        <v>726</v>
      </c>
      <c r="F2202" s="85" t="s">
        <v>1327</v>
      </c>
      <c r="G2202" s="85" t="s">
        <v>1328</v>
      </c>
      <c r="H2202" s="72" t="s">
        <v>78</v>
      </c>
      <c r="I2202" s="99">
        <v>889427.16</v>
      </c>
      <c r="J2202" s="75">
        <v>1002113.7004930687</v>
      </c>
      <c r="K2202" s="76">
        <v>10</v>
      </c>
      <c r="L2202" s="76" t="s">
        <v>2716</v>
      </c>
    </row>
    <row r="2203" spans="1:12" ht="75" customHeight="1" x14ac:dyDescent="0.3">
      <c r="A2203" s="70">
        <f t="shared" si="34"/>
        <v>2196</v>
      </c>
      <c r="B2203" s="4" t="s">
        <v>1476</v>
      </c>
      <c r="C2203" s="20" t="s">
        <v>1477</v>
      </c>
      <c r="D2203" s="82" t="s">
        <v>1484</v>
      </c>
      <c r="E2203" s="14" t="s">
        <v>171</v>
      </c>
      <c r="F2203" s="19" t="s">
        <v>1488</v>
      </c>
      <c r="G2203" s="88" t="s">
        <v>1298</v>
      </c>
      <c r="H2203" s="77" t="s">
        <v>78</v>
      </c>
      <c r="I2203" s="75">
        <v>920385.79049999989</v>
      </c>
      <c r="J2203" s="75">
        <v>1054460.9543472836</v>
      </c>
      <c r="K2203" s="76">
        <v>11</v>
      </c>
      <c r="L2203" s="76" t="s">
        <v>2716</v>
      </c>
    </row>
    <row r="2204" spans="1:12" ht="75" customHeight="1" x14ac:dyDescent="0.3">
      <c r="A2204" s="70">
        <f t="shared" si="34"/>
        <v>2197</v>
      </c>
      <c r="B2204" s="4" t="s">
        <v>1476</v>
      </c>
      <c r="C2204" s="20" t="s">
        <v>1477</v>
      </c>
      <c r="D2204" s="82" t="s">
        <v>1484</v>
      </c>
      <c r="E2204" s="14" t="s">
        <v>171</v>
      </c>
      <c r="F2204" s="19" t="s">
        <v>1489</v>
      </c>
      <c r="G2204" s="88" t="s">
        <v>1301</v>
      </c>
      <c r="H2204" s="77" t="s">
        <v>78</v>
      </c>
      <c r="I2204" s="75">
        <v>924065.81349999993</v>
      </c>
      <c r="J2204" s="75">
        <v>1058677.0565564367</v>
      </c>
      <c r="K2204" s="76">
        <v>12</v>
      </c>
      <c r="L2204" s="76" t="s">
        <v>2716</v>
      </c>
    </row>
    <row r="2205" spans="1:12" ht="75" customHeight="1" x14ac:dyDescent="0.3">
      <c r="A2205" s="70">
        <f t="shared" si="34"/>
        <v>2198</v>
      </c>
      <c r="B2205" s="4" t="s">
        <v>1476</v>
      </c>
      <c r="C2205" s="20" t="s">
        <v>1477</v>
      </c>
      <c r="D2205" s="82" t="s">
        <v>1484</v>
      </c>
      <c r="E2205" s="14" t="s">
        <v>171</v>
      </c>
      <c r="F2205" s="19" t="s">
        <v>1490</v>
      </c>
      <c r="G2205" s="88" t="s">
        <v>1304</v>
      </c>
      <c r="H2205" s="77" t="s">
        <v>78</v>
      </c>
      <c r="I2205" s="75">
        <v>1088672.0754999998</v>
      </c>
      <c r="J2205" s="75">
        <v>1247261.9716122921</v>
      </c>
      <c r="K2205" s="76">
        <v>13</v>
      </c>
      <c r="L2205" s="76" t="s">
        <v>2716</v>
      </c>
    </row>
    <row r="2206" spans="1:12" ht="75" customHeight="1" x14ac:dyDescent="0.3">
      <c r="A2206" s="70">
        <f t="shared" si="34"/>
        <v>2199</v>
      </c>
      <c r="B2206" s="4" t="s">
        <v>1476</v>
      </c>
      <c r="C2206" s="20" t="s">
        <v>1477</v>
      </c>
      <c r="D2206" s="82" t="s">
        <v>1484</v>
      </c>
      <c r="E2206" s="14" t="s">
        <v>171</v>
      </c>
      <c r="F2206" s="19" t="s">
        <v>1491</v>
      </c>
      <c r="G2206" s="88" t="s">
        <v>1305</v>
      </c>
      <c r="H2206" s="77" t="s">
        <v>78</v>
      </c>
      <c r="I2206" s="75">
        <v>1126132.7964999999</v>
      </c>
      <c r="J2206" s="75">
        <v>1290179.7002690316</v>
      </c>
      <c r="K2206" s="76">
        <v>14</v>
      </c>
      <c r="L2206" s="76" t="s">
        <v>2716</v>
      </c>
    </row>
    <row r="2207" spans="1:12" ht="75" customHeight="1" x14ac:dyDescent="0.3">
      <c r="A2207" s="70">
        <f t="shared" si="34"/>
        <v>2200</v>
      </c>
      <c r="B2207" s="4" t="s">
        <v>1476</v>
      </c>
      <c r="C2207" s="20" t="s">
        <v>1477</v>
      </c>
      <c r="D2207" s="72" t="s">
        <v>273</v>
      </c>
      <c r="E2207" s="19" t="s">
        <v>726</v>
      </c>
      <c r="F2207" s="85" t="s">
        <v>1336</v>
      </c>
      <c r="G2207" s="85" t="s">
        <v>1337</v>
      </c>
      <c r="H2207" s="72" t="s">
        <v>78</v>
      </c>
      <c r="I2207" s="99">
        <v>1195157.7</v>
      </c>
      <c r="J2207" s="75">
        <v>1348860.0236698515</v>
      </c>
      <c r="K2207" s="76">
        <v>15</v>
      </c>
      <c r="L2207" s="76" t="s">
        <v>2716</v>
      </c>
    </row>
    <row r="2208" spans="1:12" ht="75" customHeight="1" x14ac:dyDescent="0.3">
      <c r="A2208" s="70">
        <f t="shared" si="34"/>
        <v>2201</v>
      </c>
      <c r="B2208" s="4" t="s">
        <v>1492</v>
      </c>
      <c r="C2208" s="20" t="s">
        <v>1493</v>
      </c>
      <c r="D2208" s="82" t="s">
        <v>1484</v>
      </c>
      <c r="E2208" s="14" t="s">
        <v>171</v>
      </c>
      <c r="F2208" s="19" t="s">
        <v>1494</v>
      </c>
      <c r="G2208" s="88" t="s">
        <v>1495</v>
      </c>
      <c r="H2208" s="77" t="s">
        <v>1496</v>
      </c>
      <c r="I2208" s="75">
        <v>742171.59</v>
      </c>
      <c r="J2208" s="75">
        <v>850285.79445549473</v>
      </c>
      <c r="K2208" s="76">
        <v>1</v>
      </c>
      <c r="L2208" s="76" t="s">
        <v>2716</v>
      </c>
    </row>
    <row r="2209" spans="1:12" ht="75" customHeight="1" x14ac:dyDescent="0.3">
      <c r="A2209" s="70">
        <f t="shared" si="34"/>
        <v>2202</v>
      </c>
      <c r="B2209" s="4" t="s">
        <v>1492</v>
      </c>
      <c r="C2209" s="20" t="s">
        <v>1493</v>
      </c>
      <c r="D2209" s="82" t="s">
        <v>1484</v>
      </c>
      <c r="E2209" s="14" t="s">
        <v>171</v>
      </c>
      <c r="F2209" s="19" t="s">
        <v>1497</v>
      </c>
      <c r="G2209" s="88" t="s">
        <v>1495</v>
      </c>
      <c r="H2209" s="77" t="s">
        <v>1496</v>
      </c>
      <c r="I2209" s="75">
        <v>784929.73999999987</v>
      </c>
      <c r="J2209" s="75">
        <v>899272.6433622241</v>
      </c>
      <c r="K2209" s="76">
        <v>2</v>
      </c>
      <c r="L2209" s="76" t="s">
        <v>2716</v>
      </c>
    </row>
    <row r="2210" spans="1:12" ht="75" customHeight="1" x14ac:dyDescent="0.3">
      <c r="A2210" s="70">
        <f t="shared" si="34"/>
        <v>2203</v>
      </c>
      <c r="B2210" s="4" t="s">
        <v>1492</v>
      </c>
      <c r="C2210" s="20" t="s">
        <v>1493</v>
      </c>
      <c r="D2210" s="82" t="s">
        <v>1484</v>
      </c>
      <c r="E2210" s="14" t="s">
        <v>171</v>
      </c>
      <c r="F2210" s="19" t="s">
        <v>1498</v>
      </c>
      <c r="G2210" s="88" t="s">
        <v>1499</v>
      </c>
      <c r="H2210" s="77" t="s">
        <v>1496</v>
      </c>
      <c r="I2210" s="75">
        <v>805115.04599999997</v>
      </c>
      <c r="J2210" s="75">
        <v>922398.39915750781</v>
      </c>
      <c r="K2210" s="76">
        <v>3</v>
      </c>
      <c r="L2210" s="76" t="s">
        <v>2716</v>
      </c>
    </row>
    <row r="2211" spans="1:12" ht="75" customHeight="1" x14ac:dyDescent="0.3">
      <c r="A2211" s="70">
        <f t="shared" si="34"/>
        <v>2204</v>
      </c>
      <c r="B2211" s="4" t="s">
        <v>1492</v>
      </c>
      <c r="C2211" s="20" t="s">
        <v>1493</v>
      </c>
      <c r="D2211" s="82" t="s">
        <v>1484</v>
      </c>
      <c r="E2211" s="14" t="s">
        <v>171</v>
      </c>
      <c r="F2211" s="19" t="s">
        <v>1500</v>
      </c>
      <c r="G2211" s="88" t="s">
        <v>1501</v>
      </c>
      <c r="H2211" s="77" t="s">
        <v>1496</v>
      </c>
      <c r="I2211" s="75">
        <v>824832.89999999991</v>
      </c>
      <c r="J2211" s="75">
        <v>944988.60791684233</v>
      </c>
      <c r="K2211" s="76">
        <v>4</v>
      </c>
      <c r="L2211" s="76" t="s">
        <v>2716</v>
      </c>
    </row>
    <row r="2212" spans="1:12" ht="75" customHeight="1" x14ac:dyDescent="0.3">
      <c r="A2212" s="70">
        <f t="shared" si="34"/>
        <v>2205</v>
      </c>
      <c r="B2212" s="4" t="s">
        <v>1492</v>
      </c>
      <c r="C2212" s="20" t="s">
        <v>1493</v>
      </c>
      <c r="D2212" s="82" t="s">
        <v>1484</v>
      </c>
      <c r="E2212" s="14" t="s">
        <v>171</v>
      </c>
      <c r="F2212" s="19" t="s">
        <v>1502</v>
      </c>
      <c r="G2212" s="88" t="s">
        <v>1499</v>
      </c>
      <c r="H2212" s="77" t="s">
        <v>1496</v>
      </c>
      <c r="I2212" s="75">
        <v>847873.196</v>
      </c>
      <c r="J2212" s="75">
        <v>971385.2480642373</v>
      </c>
      <c r="K2212" s="76">
        <v>5</v>
      </c>
      <c r="L2212" s="76" t="s">
        <v>2716</v>
      </c>
    </row>
    <row r="2213" spans="1:12" ht="75" customHeight="1" x14ac:dyDescent="0.3">
      <c r="A2213" s="70">
        <f t="shared" si="34"/>
        <v>2206</v>
      </c>
      <c r="B2213" s="4" t="s">
        <v>1492</v>
      </c>
      <c r="C2213" s="20" t="s">
        <v>1493</v>
      </c>
      <c r="D2213" s="82" t="s">
        <v>1484</v>
      </c>
      <c r="E2213" s="14" t="s">
        <v>171</v>
      </c>
      <c r="F2213" s="19" t="s">
        <v>1503</v>
      </c>
      <c r="G2213" s="88" t="s">
        <v>1501</v>
      </c>
      <c r="H2213" s="77" t="s">
        <v>1496</v>
      </c>
      <c r="I2213" s="75">
        <v>867591.04999999993</v>
      </c>
      <c r="J2213" s="75">
        <v>993975.45682357217</v>
      </c>
      <c r="K2213" s="76">
        <v>6</v>
      </c>
      <c r="L2213" s="76" t="s">
        <v>2716</v>
      </c>
    </row>
    <row r="2214" spans="1:12" ht="75" customHeight="1" x14ac:dyDescent="0.3">
      <c r="A2214" s="70">
        <f t="shared" si="34"/>
        <v>2207</v>
      </c>
      <c r="B2214" s="4" t="s">
        <v>1492</v>
      </c>
      <c r="C2214" s="20" t="s">
        <v>1493</v>
      </c>
      <c r="D2214" s="82" t="s">
        <v>1484</v>
      </c>
      <c r="E2214" s="14" t="s">
        <v>171</v>
      </c>
      <c r="F2214" s="19" t="s">
        <v>1504</v>
      </c>
      <c r="G2214" s="88" t="s">
        <v>1505</v>
      </c>
      <c r="H2214" s="77" t="s">
        <v>1496</v>
      </c>
      <c r="I2214" s="75">
        <v>943621.26449999993</v>
      </c>
      <c r="J2214" s="75">
        <v>1081081.204618033</v>
      </c>
      <c r="K2214" s="76">
        <v>7</v>
      </c>
      <c r="L2214" s="76" t="s">
        <v>2716</v>
      </c>
    </row>
    <row r="2215" spans="1:12" ht="75" customHeight="1" x14ac:dyDescent="0.3">
      <c r="A2215" s="70">
        <f t="shared" si="34"/>
        <v>2208</v>
      </c>
      <c r="B2215" s="4" t="s">
        <v>1492</v>
      </c>
      <c r="C2215" s="20" t="s">
        <v>1493</v>
      </c>
      <c r="D2215" s="82" t="s">
        <v>1484</v>
      </c>
      <c r="E2215" s="14" t="s">
        <v>171</v>
      </c>
      <c r="F2215" s="19" t="s">
        <v>1506</v>
      </c>
      <c r="G2215" s="88" t="s">
        <v>1507</v>
      </c>
      <c r="H2215" s="77" t="s">
        <v>1496</v>
      </c>
      <c r="I2215" s="75">
        <v>978156.60399999993</v>
      </c>
      <c r="J2215" s="75">
        <v>1120647.4032966269</v>
      </c>
      <c r="K2215" s="76">
        <v>8</v>
      </c>
      <c r="L2215" s="76" t="s">
        <v>2716</v>
      </c>
    </row>
    <row r="2216" spans="1:12" ht="75" customHeight="1" x14ac:dyDescent="0.3">
      <c r="A2216" s="70">
        <f t="shared" si="34"/>
        <v>2209</v>
      </c>
      <c r="B2216" s="4" t="s">
        <v>1492</v>
      </c>
      <c r="C2216" s="20" t="s">
        <v>1493</v>
      </c>
      <c r="D2216" s="82" t="s">
        <v>1484</v>
      </c>
      <c r="E2216" s="14" t="s">
        <v>171</v>
      </c>
      <c r="F2216" s="19" t="s">
        <v>1508</v>
      </c>
      <c r="G2216" s="88" t="s">
        <v>1505</v>
      </c>
      <c r="H2216" s="77" t="s">
        <v>1496</v>
      </c>
      <c r="I2216" s="75">
        <v>989708.66449999996</v>
      </c>
      <c r="J2216" s="75">
        <v>1133882.2846531612</v>
      </c>
      <c r="K2216" s="76">
        <v>9</v>
      </c>
      <c r="L2216" s="76" t="s">
        <v>2716</v>
      </c>
    </row>
    <row r="2217" spans="1:12" ht="75" customHeight="1" x14ac:dyDescent="0.3">
      <c r="A2217" s="70">
        <f t="shared" si="34"/>
        <v>2210</v>
      </c>
      <c r="B2217" s="4" t="s">
        <v>1492</v>
      </c>
      <c r="C2217" s="20" t="s">
        <v>1493</v>
      </c>
      <c r="D2217" s="82" t="s">
        <v>1484</v>
      </c>
      <c r="E2217" s="14" t="s">
        <v>171</v>
      </c>
      <c r="F2217" s="19" t="s">
        <v>1509</v>
      </c>
      <c r="G2217" s="88" t="s">
        <v>1507</v>
      </c>
      <c r="H2217" s="77" t="s">
        <v>1496</v>
      </c>
      <c r="I2217" s="75">
        <v>993681.60399999993</v>
      </c>
      <c r="J2217" s="75">
        <v>1138433.9733254276</v>
      </c>
      <c r="K2217" s="76">
        <v>10</v>
      </c>
      <c r="L2217" s="76" t="s">
        <v>2716</v>
      </c>
    </row>
    <row r="2218" spans="1:12" ht="75" customHeight="1" x14ac:dyDescent="0.3">
      <c r="A2218" s="70">
        <f t="shared" si="34"/>
        <v>2211</v>
      </c>
      <c r="B2218" s="4" t="s">
        <v>1492</v>
      </c>
      <c r="C2218" s="20" t="s">
        <v>1493</v>
      </c>
      <c r="D2218" s="82" t="s">
        <v>1484</v>
      </c>
      <c r="E2218" s="14" t="s">
        <v>171</v>
      </c>
      <c r="F2218" s="19" t="s">
        <v>1510</v>
      </c>
      <c r="G2218" s="88" t="s">
        <v>1511</v>
      </c>
      <c r="H2218" s="77" t="s">
        <v>1496</v>
      </c>
      <c r="I2218" s="75">
        <v>998302.6719999999</v>
      </c>
      <c r="J2218" s="75">
        <v>1143728.2051830669</v>
      </c>
      <c r="K2218" s="76">
        <v>11</v>
      </c>
      <c r="L2218" s="76" t="s">
        <v>2716</v>
      </c>
    </row>
    <row r="2219" spans="1:12" ht="75" customHeight="1" x14ac:dyDescent="0.3">
      <c r="A2219" s="70">
        <f t="shared" si="34"/>
        <v>2212</v>
      </c>
      <c r="B2219" s="4" t="s">
        <v>1492</v>
      </c>
      <c r="C2219" s="20" t="s">
        <v>1493</v>
      </c>
      <c r="D2219" s="82" t="s">
        <v>1484</v>
      </c>
      <c r="E2219" s="14" t="s">
        <v>171</v>
      </c>
      <c r="F2219" s="19" t="s">
        <v>1512</v>
      </c>
      <c r="G2219" s="88" t="s">
        <v>1511</v>
      </c>
      <c r="H2219" s="77" t="s">
        <v>1496</v>
      </c>
      <c r="I2219" s="75">
        <v>1013827.6719999999</v>
      </c>
      <c r="J2219" s="75">
        <v>1161514.7752118681</v>
      </c>
      <c r="K2219" s="76">
        <v>12</v>
      </c>
      <c r="L2219" s="76" t="s">
        <v>2716</v>
      </c>
    </row>
    <row r="2220" spans="1:12" ht="75" customHeight="1" x14ac:dyDescent="0.3">
      <c r="A2220" s="70">
        <f t="shared" si="34"/>
        <v>2213</v>
      </c>
      <c r="B2220" s="4" t="s">
        <v>1492</v>
      </c>
      <c r="C2220" s="20" t="s">
        <v>1493</v>
      </c>
      <c r="D2220" s="82" t="s">
        <v>1484</v>
      </c>
      <c r="E2220" s="14" t="s">
        <v>171</v>
      </c>
      <c r="F2220" s="19" t="s">
        <v>1513</v>
      </c>
      <c r="G2220" s="88" t="s">
        <v>1507</v>
      </c>
      <c r="H2220" s="77" t="s">
        <v>1496</v>
      </c>
      <c r="I2220" s="75">
        <v>1024244.0039999998</v>
      </c>
      <c r="J2220" s="75">
        <v>1173448.4833317546</v>
      </c>
      <c r="K2220" s="76">
        <v>13</v>
      </c>
      <c r="L2220" s="76" t="s">
        <v>2716</v>
      </c>
    </row>
    <row r="2221" spans="1:12" ht="75" customHeight="1" x14ac:dyDescent="0.3">
      <c r="A2221" s="70">
        <f t="shared" si="34"/>
        <v>2214</v>
      </c>
      <c r="B2221" s="4" t="s">
        <v>1492</v>
      </c>
      <c r="C2221" s="20" t="s">
        <v>1493</v>
      </c>
      <c r="D2221" s="82" t="s">
        <v>1484</v>
      </c>
      <c r="E2221" s="14" t="s">
        <v>171</v>
      </c>
      <c r="F2221" s="19" t="s">
        <v>1514</v>
      </c>
      <c r="G2221" s="88" t="s">
        <v>1507</v>
      </c>
      <c r="H2221" s="77" t="s">
        <v>1496</v>
      </c>
      <c r="I2221" s="75">
        <v>1039769.0039999998</v>
      </c>
      <c r="J2221" s="75">
        <v>1191235.0533605556</v>
      </c>
      <c r="K2221" s="76">
        <v>14</v>
      </c>
      <c r="L2221" s="76" t="s">
        <v>2716</v>
      </c>
    </row>
    <row r="2222" spans="1:12" ht="75" customHeight="1" x14ac:dyDescent="0.3">
      <c r="A2222" s="70">
        <f t="shared" si="34"/>
        <v>2215</v>
      </c>
      <c r="B2222" s="4" t="s">
        <v>1492</v>
      </c>
      <c r="C2222" s="20" t="s">
        <v>1493</v>
      </c>
      <c r="D2222" s="82" t="s">
        <v>1484</v>
      </c>
      <c r="E2222" s="14" t="s">
        <v>171</v>
      </c>
      <c r="F2222" s="19" t="s">
        <v>1515</v>
      </c>
      <c r="G2222" s="88" t="s">
        <v>1511</v>
      </c>
      <c r="H2222" s="77" t="s">
        <v>1496</v>
      </c>
      <c r="I2222" s="75">
        <v>1044390.0719999999</v>
      </c>
      <c r="J2222" s="75">
        <v>1196529.2852181951</v>
      </c>
      <c r="K2222" s="76">
        <v>15</v>
      </c>
      <c r="L2222" s="76" t="s">
        <v>2716</v>
      </c>
    </row>
    <row r="2223" spans="1:12" ht="75" customHeight="1" x14ac:dyDescent="0.3">
      <c r="A2223" s="70">
        <f t="shared" si="34"/>
        <v>2216</v>
      </c>
      <c r="B2223" s="4" t="s">
        <v>1492</v>
      </c>
      <c r="C2223" s="20" t="s">
        <v>1493</v>
      </c>
      <c r="D2223" s="82" t="s">
        <v>1484</v>
      </c>
      <c r="E2223" s="14" t="s">
        <v>171</v>
      </c>
      <c r="F2223" s="19" t="s">
        <v>1516</v>
      </c>
      <c r="G2223" s="88" t="s">
        <v>1517</v>
      </c>
      <c r="H2223" s="77" t="s">
        <v>1496</v>
      </c>
      <c r="I2223" s="75">
        <v>1049785.4005</v>
      </c>
      <c r="J2223" s="75">
        <v>1202710.5662612636</v>
      </c>
      <c r="K2223" s="76">
        <v>16</v>
      </c>
      <c r="L2223" s="76" t="s">
        <v>2716</v>
      </c>
    </row>
    <row r="2224" spans="1:12" ht="75" customHeight="1" x14ac:dyDescent="0.3">
      <c r="A2224" s="70">
        <f t="shared" si="34"/>
        <v>2217</v>
      </c>
      <c r="B2224" s="4" t="s">
        <v>1492</v>
      </c>
      <c r="C2224" s="20" t="s">
        <v>1493</v>
      </c>
      <c r="D2224" s="82" t="s">
        <v>1484</v>
      </c>
      <c r="E2224" s="14" t="s">
        <v>171</v>
      </c>
      <c r="F2224" s="19" t="s">
        <v>1518</v>
      </c>
      <c r="G2224" s="88" t="s">
        <v>1511</v>
      </c>
      <c r="H2224" s="77" t="s">
        <v>1496</v>
      </c>
      <c r="I2224" s="75">
        <v>1059915.0719999999</v>
      </c>
      <c r="J2224" s="75">
        <v>1214315.855246996</v>
      </c>
      <c r="K2224" s="76">
        <v>17</v>
      </c>
      <c r="L2224" s="76" t="s">
        <v>2716</v>
      </c>
    </row>
    <row r="2225" spans="1:12" ht="75" customHeight="1" x14ac:dyDescent="0.3">
      <c r="A2225" s="70">
        <f t="shared" si="34"/>
        <v>2218</v>
      </c>
      <c r="B2225" s="4" t="s">
        <v>1492</v>
      </c>
      <c r="C2225" s="20" t="s">
        <v>1493</v>
      </c>
      <c r="D2225" s="82" t="s">
        <v>1484</v>
      </c>
      <c r="E2225" s="14" t="s">
        <v>171</v>
      </c>
      <c r="F2225" s="19" t="s">
        <v>1519</v>
      </c>
      <c r="G2225" s="88" t="s">
        <v>1517</v>
      </c>
      <c r="H2225" s="77" t="s">
        <v>1496</v>
      </c>
      <c r="I2225" s="75">
        <v>1065310.4005</v>
      </c>
      <c r="J2225" s="75">
        <v>1220497.1362900645</v>
      </c>
      <c r="K2225" s="76">
        <v>18</v>
      </c>
      <c r="L2225" s="76" t="s">
        <v>2716</v>
      </c>
    </row>
    <row r="2226" spans="1:12" ht="75" customHeight="1" x14ac:dyDescent="0.3">
      <c r="A2226" s="70">
        <f t="shared" si="34"/>
        <v>2219</v>
      </c>
      <c r="B2226" s="4" t="s">
        <v>1492</v>
      </c>
      <c r="C2226" s="20" t="s">
        <v>1493</v>
      </c>
      <c r="D2226" s="82" t="s">
        <v>1484</v>
      </c>
      <c r="E2226" s="14" t="s">
        <v>171</v>
      </c>
      <c r="F2226" s="19" t="s">
        <v>1520</v>
      </c>
      <c r="G2226" s="88" t="s">
        <v>1517</v>
      </c>
      <c r="H2226" s="77" t="s">
        <v>1496</v>
      </c>
      <c r="I2226" s="75">
        <v>1075597.2999999998</v>
      </c>
      <c r="J2226" s="75">
        <v>1232282.5571168589</v>
      </c>
      <c r="K2226" s="76">
        <v>19</v>
      </c>
      <c r="L2226" s="76" t="s">
        <v>2716</v>
      </c>
    </row>
    <row r="2227" spans="1:12" ht="75" customHeight="1" x14ac:dyDescent="0.3">
      <c r="A2227" s="70">
        <f t="shared" si="34"/>
        <v>2220</v>
      </c>
      <c r="B2227" s="4" t="s">
        <v>1492</v>
      </c>
      <c r="C2227" s="20" t="s">
        <v>1493</v>
      </c>
      <c r="D2227" s="82" t="s">
        <v>1484</v>
      </c>
      <c r="E2227" s="14" t="s">
        <v>171</v>
      </c>
      <c r="F2227" s="19" t="s">
        <v>1521</v>
      </c>
      <c r="G2227" s="88" t="s">
        <v>1517</v>
      </c>
      <c r="H2227" s="77" t="s">
        <v>1496</v>
      </c>
      <c r="I2227" s="75">
        <v>1091122.2999999998</v>
      </c>
      <c r="J2227" s="75">
        <v>1250069.1271456599</v>
      </c>
      <c r="K2227" s="76">
        <v>20</v>
      </c>
      <c r="L2227" s="76" t="s">
        <v>2716</v>
      </c>
    </row>
    <row r="2228" spans="1:12" ht="75" customHeight="1" x14ac:dyDescent="0.3">
      <c r="A2228" s="70">
        <f t="shared" si="34"/>
        <v>2221</v>
      </c>
      <c r="B2228" s="4" t="s">
        <v>1492</v>
      </c>
      <c r="C2228" s="20" t="s">
        <v>1493</v>
      </c>
      <c r="D2228" s="82" t="s">
        <v>1484</v>
      </c>
      <c r="E2228" s="14" t="s">
        <v>171</v>
      </c>
      <c r="F2228" s="19" t="s">
        <v>1522</v>
      </c>
      <c r="G2228" s="88" t="s">
        <v>1517</v>
      </c>
      <c r="H2228" s="77" t="s">
        <v>1496</v>
      </c>
      <c r="I2228" s="75">
        <v>1095872.8004999999</v>
      </c>
      <c r="J2228" s="75">
        <v>1255511.6462963913</v>
      </c>
      <c r="K2228" s="76">
        <v>21</v>
      </c>
      <c r="L2228" s="76" t="s">
        <v>2716</v>
      </c>
    </row>
    <row r="2229" spans="1:12" ht="75" customHeight="1" x14ac:dyDescent="0.3">
      <c r="A2229" s="70">
        <f t="shared" si="34"/>
        <v>2222</v>
      </c>
      <c r="B2229" s="4" t="s">
        <v>1492</v>
      </c>
      <c r="C2229" s="20" t="s">
        <v>1493</v>
      </c>
      <c r="D2229" s="82" t="s">
        <v>1484</v>
      </c>
      <c r="E2229" s="14" t="s">
        <v>171</v>
      </c>
      <c r="F2229" s="19" t="s">
        <v>1523</v>
      </c>
      <c r="G2229" s="88" t="s">
        <v>1517</v>
      </c>
      <c r="H2229" s="77" t="s">
        <v>1496</v>
      </c>
      <c r="I2229" s="75">
        <v>1111397.8004999999</v>
      </c>
      <c r="J2229" s="75">
        <v>1273298.2163251922</v>
      </c>
      <c r="K2229" s="76">
        <v>22</v>
      </c>
      <c r="L2229" s="76" t="s">
        <v>2716</v>
      </c>
    </row>
    <row r="2230" spans="1:12" ht="75" customHeight="1" x14ac:dyDescent="0.3">
      <c r="A2230" s="70">
        <f t="shared" si="34"/>
        <v>2223</v>
      </c>
      <c r="B2230" s="4" t="s">
        <v>1492</v>
      </c>
      <c r="C2230" s="20" t="s">
        <v>1493</v>
      </c>
      <c r="D2230" s="82" t="s">
        <v>1484</v>
      </c>
      <c r="E2230" s="14" t="s">
        <v>171</v>
      </c>
      <c r="F2230" s="19" t="s">
        <v>1524</v>
      </c>
      <c r="G2230" s="88" t="s">
        <v>1517</v>
      </c>
      <c r="H2230" s="77" t="s">
        <v>1496</v>
      </c>
      <c r="I2230" s="75">
        <v>1121684.7</v>
      </c>
      <c r="J2230" s="75">
        <v>1285083.6371519868</v>
      </c>
      <c r="K2230" s="76">
        <v>23</v>
      </c>
      <c r="L2230" s="76" t="s">
        <v>2716</v>
      </c>
    </row>
    <row r="2231" spans="1:12" ht="75" customHeight="1" x14ac:dyDescent="0.3">
      <c r="A2231" s="70">
        <f t="shared" si="34"/>
        <v>2224</v>
      </c>
      <c r="B2231" s="4" t="s">
        <v>1492</v>
      </c>
      <c r="C2231" s="20" t="s">
        <v>1493</v>
      </c>
      <c r="D2231" s="82" t="s">
        <v>1484</v>
      </c>
      <c r="E2231" s="14" t="s">
        <v>171</v>
      </c>
      <c r="F2231" s="19" t="s">
        <v>1525</v>
      </c>
      <c r="G2231" s="88" t="s">
        <v>1517</v>
      </c>
      <c r="H2231" s="77" t="s">
        <v>1496</v>
      </c>
      <c r="I2231" s="75">
        <v>1137209.7</v>
      </c>
      <c r="J2231" s="75">
        <v>1302870.2071807878</v>
      </c>
      <c r="K2231" s="76">
        <v>24</v>
      </c>
      <c r="L2231" s="76" t="s">
        <v>2716</v>
      </c>
    </row>
    <row r="2232" spans="1:12" ht="75" customHeight="1" x14ac:dyDescent="0.35">
      <c r="A2232" s="70">
        <f t="shared" si="34"/>
        <v>2225</v>
      </c>
      <c r="B2232" s="4" t="s">
        <v>1526</v>
      </c>
      <c r="C2232" s="83" t="s">
        <v>1527</v>
      </c>
      <c r="D2232" s="60" t="s">
        <v>2371</v>
      </c>
      <c r="E2232" s="115" t="s">
        <v>2680</v>
      </c>
      <c r="F2232" s="116" t="s">
        <v>2681</v>
      </c>
      <c r="G2232" s="127" t="s">
        <v>2682</v>
      </c>
      <c r="H2232" s="102" t="s">
        <v>2683</v>
      </c>
      <c r="I2232" s="75">
        <v>656200</v>
      </c>
      <c r="J2232" s="75">
        <v>656200</v>
      </c>
      <c r="K2232" s="76">
        <v>1</v>
      </c>
      <c r="L2232" s="76" t="s">
        <v>2716</v>
      </c>
    </row>
    <row r="2233" spans="1:12" ht="75" customHeight="1" x14ac:dyDescent="0.35">
      <c r="A2233" s="70">
        <f t="shared" si="34"/>
        <v>2226</v>
      </c>
      <c r="B2233" s="4" t="s">
        <v>1526</v>
      </c>
      <c r="C2233" s="83" t="s">
        <v>1527</v>
      </c>
      <c r="D2233" s="60" t="s">
        <v>2371</v>
      </c>
      <c r="E2233" s="115" t="s">
        <v>2686</v>
      </c>
      <c r="F2233" s="116" t="s">
        <v>2687</v>
      </c>
      <c r="G2233" s="127" t="s">
        <v>2682</v>
      </c>
      <c r="H2233" s="102" t="s">
        <v>2683</v>
      </c>
      <c r="I2233" s="75">
        <v>668400</v>
      </c>
      <c r="J2233" s="75">
        <v>668399.99999999988</v>
      </c>
      <c r="K2233" s="76">
        <v>2</v>
      </c>
      <c r="L2233" s="76" t="s">
        <v>2716</v>
      </c>
    </row>
    <row r="2234" spans="1:12" ht="75" customHeight="1" x14ac:dyDescent="0.3">
      <c r="A2234" s="70">
        <f t="shared" si="34"/>
        <v>2227</v>
      </c>
      <c r="B2234" s="4" t="s">
        <v>1526</v>
      </c>
      <c r="C2234" s="20" t="s">
        <v>1527</v>
      </c>
      <c r="D2234" s="72" t="s">
        <v>273</v>
      </c>
      <c r="E2234" s="19" t="s">
        <v>726</v>
      </c>
      <c r="F2234" s="85" t="s">
        <v>1528</v>
      </c>
      <c r="G2234" s="85" t="s">
        <v>1529</v>
      </c>
      <c r="H2234" s="72" t="s">
        <v>1496</v>
      </c>
      <c r="I2234" s="99">
        <v>698780.56</v>
      </c>
      <c r="J2234" s="75">
        <v>775773.52207751246</v>
      </c>
      <c r="K2234" s="76">
        <v>3</v>
      </c>
      <c r="L2234" s="76" t="s">
        <v>2716</v>
      </c>
    </row>
    <row r="2235" spans="1:12" ht="75" customHeight="1" x14ac:dyDescent="0.35">
      <c r="A2235" s="70">
        <f t="shared" si="34"/>
        <v>2228</v>
      </c>
      <c r="B2235" s="4" t="s">
        <v>1526</v>
      </c>
      <c r="C2235" s="83" t="s">
        <v>1527</v>
      </c>
      <c r="D2235" s="60" t="s">
        <v>2371</v>
      </c>
      <c r="E2235" s="115" t="s">
        <v>2680</v>
      </c>
      <c r="F2235" s="116" t="s">
        <v>2681</v>
      </c>
      <c r="G2235" s="127" t="s">
        <v>2682</v>
      </c>
      <c r="H2235" s="102" t="s">
        <v>2685</v>
      </c>
      <c r="I2235" s="75">
        <v>727845</v>
      </c>
      <c r="J2235" s="75">
        <v>727845</v>
      </c>
      <c r="K2235" s="76">
        <v>4</v>
      </c>
      <c r="L2235" s="76" t="s">
        <v>2716</v>
      </c>
    </row>
    <row r="2236" spans="1:12" ht="75" customHeight="1" x14ac:dyDescent="0.35">
      <c r="A2236" s="70">
        <f t="shared" si="34"/>
        <v>2229</v>
      </c>
      <c r="B2236" s="4" t="s">
        <v>1526</v>
      </c>
      <c r="C2236" s="83" t="s">
        <v>1527</v>
      </c>
      <c r="D2236" s="60" t="s">
        <v>2371</v>
      </c>
      <c r="E2236" s="115" t="s">
        <v>2686</v>
      </c>
      <c r="F2236" s="116" t="s">
        <v>2687</v>
      </c>
      <c r="G2236" s="128" t="s">
        <v>2682</v>
      </c>
      <c r="H2236" s="102" t="s">
        <v>2685</v>
      </c>
      <c r="I2236" s="75">
        <v>740045</v>
      </c>
      <c r="J2236" s="75">
        <v>740044.99999999988</v>
      </c>
      <c r="K2236" s="76">
        <v>5</v>
      </c>
      <c r="L2236" s="76" t="s">
        <v>2716</v>
      </c>
    </row>
    <row r="2237" spans="1:12" ht="75" customHeight="1" x14ac:dyDescent="0.35">
      <c r="A2237" s="70">
        <f t="shared" si="34"/>
        <v>2230</v>
      </c>
      <c r="B2237" s="4" t="s">
        <v>1526</v>
      </c>
      <c r="C2237" s="83" t="s">
        <v>1527</v>
      </c>
      <c r="D2237" s="60" t="s">
        <v>2371</v>
      </c>
      <c r="E2237" s="115" t="s">
        <v>2680</v>
      </c>
      <c r="F2237" s="116" t="s">
        <v>2681</v>
      </c>
      <c r="G2237" s="127" t="s">
        <v>2682</v>
      </c>
      <c r="H2237" s="102" t="s">
        <v>2684</v>
      </c>
      <c r="I2237" s="75">
        <v>746516.4</v>
      </c>
      <c r="J2237" s="75">
        <v>746516.4</v>
      </c>
      <c r="K2237" s="76">
        <v>6</v>
      </c>
      <c r="L2237" s="76" t="s">
        <v>2716</v>
      </c>
    </row>
    <row r="2238" spans="1:12" ht="75" customHeight="1" x14ac:dyDescent="0.35">
      <c r="A2238" s="70">
        <f t="shared" si="34"/>
        <v>2231</v>
      </c>
      <c r="B2238" s="4" t="s">
        <v>1526</v>
      </c>
      <c r="C2238" s="83" t="s">
        <v>1527</v>
      </c>
      <c r="D2238" s="60" t="s">
        <v>2371</v>
      </c>
      <c r="E2238" s="115" t="s">
        <v>2686</v>
      </c>
      <c r="F2238" s="116" t="s">
        <v>2687</v>
      </c>
      <c r="G2238" s="128" t="s">
        <v>2682</v>
      </c>
      <c r="H2238" s="102" t="s">
        <v>2684</v>
      </c>
      <c r="I2238" s="75">
        <v>758716.4</v>
      </c>
      <c r="J2238" s="75">
        <v>758716.4</v>
      </c>
      <c r="K2238" s="76">
        <v>7</v>
      </c>
      <c r="L2238" s="76" t="s">
        <v>2716</v>
      </c>
    </row>
    <row r="2239" spans="1:12" ht="75" customHeight="1" x14ac:dyDescent="0.35">
      <c r="A2239" s="70">
        <f t="shared" si="34"/>
        <v>2232</v>
      </c>
      <c r="B2239" s="4" t="s">
        <v>1526</v>
      </c>
      <c r="C2239" s="83" t="s">
        <v>1527</v>
      </c>
      <c r="D2239" s="60" t="s">
        <v>2371</v>
      </c>
      <c r="E2239" s="115" t="s">
        <v>2680</v>
      </c>
      <c r="F2239" s="116" t="s">
        <v>2681</v>
      </c>
      <c r="G2239" s="127" t="s">
        <v>2682</v>
      </c>
      <c r="H2239" s="102" t="s">
        <v>1579</v>
      </c>
      <c r="I2239" s="75">
        <v>780669.2</v>
      </c>
      <c r="J2239" s="75">
        <v>780669.19999999984</v>
      </c>
      <c r="K2239" s="76">
        <v>8</v>
      </c>
      <c r="L2239" s="76" t="s">
        <v>2716</v>
      </c>
    </row>
    <row r="2240" spans="1:12" ht="75" customHeight="1" x14ac:dyDescent="0.35">
      <c r="A2240" s="70">
        <f t="shared" si="34"/>
        <v>2233</v>
      </c>
      <c r="B2240" s="4" t="s">
        <v>1526</v>
      </c>
      <c r="C2240" s="83" t="s">
        <v>1527</v>
      </c>
      <c r="D2240" s="60" t="s">
        <v>2371</v>
      </c>
      <c r="E2240" s="115" t="s">
        <v>2686</v>
      </c>
      <c r="F2240" s="116" t="s">
        <v>2687</v>
      </c>
      <c r="G2240" s="128" t="s">
        <v>2682</v>
      </c>
      <c r="H2240" s="102" t="s">
        <v>1579</v>
      </c>
      <c r="I2240" s="75">
        <v>792869.2</v>
      </c>
      <c r="J2240" s="75">
        <v>792869.19999999984</v>
      </c>
      <c r="K2240" s="76">
        <v>9</v>
      </c>
      <c r="L2240" s="76" t="s">
        <v>2716</v>
      </c>
    </row>
    <row r="2241" spans="1:12" ht="75" customHeight="1" x14ac:dyDescent="0.3">
      <c r="A2241" s="70">
        <f t="shared" si="34"/>
        <v>2234</v>
      </c>
      <c r="B2241" s="4" t="s">
        <v>1526</v>
      </c>
      <c r="C2241" s="20" t="s">
        <v>1527</v>
      </c>
      <c r="D2241" s="82" t="s">
        <v>1484</v>
      </c>
      <c r="E2241" s="14" t="s">
        <v>171</v>
      </c>
      <c r="F2241" s="19" t="s">
        <v>1530</v>
      </c>
      <c r="G2241" s="88" t="s">
        <v>1505</v>
      </c>
      <c r="H2241" s="77" t="s">
        <v>1496</v>
      </c>
      <c r="I2241" s="75">
        <v>946496.26449999993</v>
      </c>
      <c r="J2241" s="75">
        <v>1084375.0138826261</v>
      </c>
      <c r="K2241" s="76">
        <v>10</v>
      </c>
      <c r="L2241" s="76" t="s">
        <v>2716</v>
      </c>
    </row>
    <row r="2242" spans="1:12" ht="75" customHeight="1" x14ac:dyDescent="0.3">
      <c r="A2242" s="70">
        <f t="shared" si="34"/>
        <v>2235</v>
      </c>
      <c r="B2242" s="4" t="s">
        <v>1526</v>
      </c>
      <c r="C2242" s="20" t="s">
        <v>1527</v>
      </c>
      <c r="D2242" s="82" t="s">
        <v>1484</v>
      </c>
      <c r="E2242" s="14" t="s">
        <v>171</v>
      </c>
      <c r="F2242" s="19" t="s">
        <v>1531</v>
      </c>
      <c r="G2242" s="88" t="s">
        <v>1507</v>
      </c>
      <c r="H2242" s="77" t="s">
        <v>1496</v>
      </c>
      <c r="I2242" s="75">
        <v>983331.60399999993</v>
      </c>
      <c r="J2242" s="75">
        <v>1126576.2599728936</v>
      </c>
      <c r="K2242" s="76">
        <v>11</v>
      </c>
      <c r="L2242" s="76" t="s">
        <v>2716</v>
      </c>
    </row>
    <row r="2243" spans="1:12" ht="75" customHeight="1" x14ac:dyDescent="0.3">
      <c r="A2243" s="70">
        <f t="shared" si="34"/>
        <v>2236</v>
      </c>
      <c r="B2243" s="4" t="s">
        <v>1526</v>
      </c>
      <c r="C2243" s="20" t="s">
        <v>1527</v>
      </c>
      <c r="D2243" s="82" t="s">
        <v>1484</v>
      </c>
      <c r="E2243" s="14" t="s">
        <v>171</v>
      </c>
      <c r="F2243" s="19" t="s">
        <v>1532</v>
      </c>
      <c r="G2243" s="88" t="s">
        <v>1505</v>
      </c>
      <c r="H2243" s="77" t="s">
        <v>1496</v>
      </c>
      <c r="I2243" s="75">
        <v>992583.66449999996</v>
      </c>
      <c r="J2243" s="75">
        <v>1137176.0939177538</v>
      </c>
      <c r="K2243" s="76">
        <v>12</v>
      </c>
      <c r="L2243" s="76" t="s">
        <v>2716</v>
      </c>
    </row>
    <row r="2244" spans="1:12" ht="75" customHeight="1" x14ac:dyDescent="0.3">
      <c r="A2244" s="70">
        <f t="shared" si="34"/>
        <v>2237</v>
      </c>
      <c r="B2244" s="4" t="s">
        <v>1526</v>
      </c>
      <c r="C2244" s="20" t="s">
        <v>1527</v>
      </c>
      <c r="D2244" s="82" t="s">
        <v>1484</v>
      </c>
      <c r="E2244" s="14" t="s">
        <v>171</v>
      </c>
      <c r="F2244" s="19" t="s">
        <v>1533</v>
      </c>
      <c r="G2244" s="88" t="s">
        <v>1511</v>
      </c>
      <c r="H2244" s="77" t="s">
        <v>1496</v>
      </c>
      <c r="I2244" s="75">
        <v>1003477.6719999999</v>
      </c>
      <c r="J2244" s="75">
        <v>1149657.0618593341</v>
      </c>
      <c r="K2244" s="76">
        <v>13</v>
      </c>
      <c r="L2244" s="76" t="s">
        <v>2716</v>
      </c>
    </row>
    <row r="2245" spans="1:12" ht="75" customHeight="1" x14ac:dyDescent="0.3">
      <c r="A2245" s="70">
        <f t="shared" si="34"/>
        <v>2238</v>
      </c>
      <c r="B2245" s="4" t="s">
        <v>1526</v>
      </c>
      <c r="C2245" s="20" t="s">
        <v>1527</v>
      </c>
      <c r="D2245" s="82" t="s">
        <v>1484</v>
      </c>
      <c r="E2245" s="14" t="s">
        <v>171</v>
      </c>
      <c r="F2245" s="19" t="s">
        <v>1534</v>
      </c>
      <c r="G2245" s="88" t="s">
        <v>1507</v>
      </c>
      <c r="H2245" s="77" t="s">
        <v>1496</v>
      </c>
      <c r="I2245" s="75">
        <v>1029419.0039999998</v>
      </c>
      <c r="J2245" s="75">
        <v>1179377.3400080216</v>
      </c>
      <c r="K2245" s="76">
        <v>14</v>
      </c>
      <c r="L2245" s="76" t="s">
        <v>2716</v>
      </c>
    </row>
    <row r="2246" spans="1:12" ht="75" customHeight="1" x14ac:dyDescent="0.3">
      <c r="A2246" s="70">
        <f t="shared" si="34"/>
        <v>2239</v>
      </c>
      <c r="B2246" s="4" t="s">
        <v>1526</v>
      </c>
      <c r="C2246" s="20" t="s">
        <v>1527</v>
      </c>
      <c r="D2246" s="82" t="s">
        <v>1484</v>
      </c>
      <c r="E2246" s="14" t="s">
        <v>171</v>
      </c>
      <c r="F2246" s="19" t="s">
        <v>1535</v>
      </c>
      <c r="G2246" s="88" t="s">
        <v>1511</v>
      </c>
      <c r="H2246" s="77" t="s">
        <v>1496</v>
      </c>
      <c r="I2246" s="75">
        <v>1049565.0719999999</v>
      </c>
      <c r="J2246" s="75">
        <v>1202458.1418944621</v>
      </c>
      <c r="K2246" s="76">
        <v>15</v>
      </c>
      <c r="L2246" s="76" t="s">
        <v>2716</v>
      </c>
    </row>
    <row r="2247" spans="1:12" ht="75" customHeight="1" x14ac:dyDescent="0.3">
      <c r="A2247" s="70">
        <f t="shared" si="34"/>
        <v>2240</v>
      </c>
      <c r="B2247" s="4" t="s">
        <v>1526</v>
      </c>
      <c r="C2247" s="20" t="s">
        <v>1527</v>
      </c>
      <c r="D2247" s="82" t="s">
        <v>1484</v>
      </c>
      <c r="E2247" s="14" t="s">
        <v>171</v>
      </c>
      <c r="F2247" s="19" t="s">
        <v>1536</v>
      </c>
      <c r="G2247" s="88" t="s">
        <v>1517</v>
      </c>
      <c r="H2247" s="77" t="s">
        <v>1496</v>
      </c>
      <c r="I2247" s="75">
        <v>1054960.4005</v>
      </c>
      <c r="J2247" s="75">
        <v>1208639.4229375303</v>
      </c>
      <c r="K2247" s="76">
        <v>16</v>
      </c>
      <c r="L2247" s="76" t="s">
        <v>2716</v>
      </c>
    </row>
    <row r="2248" spans="1:12" ht="75" customHeight="1" x14ac:dyDescent="0.3">
      <c r="A2248" s="70">
        <f t="shared" si="34"/>
        <v>2241</v>
      </c>
      <c r="B2248" s="4" t="s">
        <v>1526</v>
      </c>
      <c r="C2248" s="20" t="s">
        <v>1527</v>
      </c>
      <c r="D2248" s="82" t="s">
        <v>1484</v>
      </c>
      <c r="E2248" s="14" t="s">
        <v>171</v>
      </c>
      <c r="F2248" s="19" t="s">
        <v>1537</v>
      </c>
      <c r="G2248" s="88" t="s">
        <v>1538</v>
      </c>
      <c r="H2248" s="77" t="s">
        <v>1496</v>
      </c>
      <c r="I2248" s="75">
        <v>1058223.1057500001</v>
      </c>
      <c r="J2248" s="75">
        <v>1212377.4155566907</v>
      </c>
      <c r="K2248" s="76">
        <v>17</v>
      </c>
      <c r="L2248" s="76" t="s">
        <v>2716</v>
      </c>
    </row>
    <row r="2249" spans="1:12" ht="75" customHeight="1" x14ac:dyDescent="0.3">
      <c r="A2249" s="70">
        <f t="shared" ref="A2249:A2312" si="35">ROW(A2242)</f>
        <v>2242</v>
      </c>
      <c r="B2249" s="4" t="s">
        <v>1526</v>
      </c>
      <c r="C2249" s="20" t="s">
        <v>1527</v>
      </c>
      <c r="D2249" s="82" t="s">
        <v>1484</v>
      </c>
      <c r="E2249" s="14" t="s">
        <v>171</v>
      </c>
      <c r="F2249" s="19" t="s">
        <v>1539</v>
      </c>
      <c r="G2249" s="88" t="s">
        <v>1538</v>
      </c>
      <c r="H2249" s="77" t="s">
        <v>1496</v>
      </c>
      <c r="I2249" s="75">
        <v>1097166.95875</v>
      </c>
      <c r="J2249" s="75">
        <v>1256994.3281863737</v>
      </c>
      <c r="K2249" s="76">
        <v>18</v>
      </c>
      <c r="L2249" s="76" t="s">
        <v>2716</v>
      </c>
    </row>
    <row r="2250" spans="1:12" ht="75" customHeight="1" x14ac:dyDescent="0.3">
      <c r="A2250" s="70">
        <f t="shared" si="35"/>
        <v>2243</v>
      </c>
      <c r="B2250" s="4" t="s">
        <v>1526</v>
      </c>
      <c r="C2250" s="20" t="s">
        <v>1527</v>
      </c>
      <c r="D2250" s="82" t="s">
        <v>1484</v>
      </c>
      <c r="E2250" s="14" t="s">
        <v>171</v>
      </c>
      <c r="F2250" s="19" t="s">
        <v>1540</v>
      </c>
      <c r="G2250" s="88" t="s">
        <v>1517</v>
      </c>
      <c r="H2250" s="77" t="s">
        <v>1496</v>
      </c>
      <c r="I2250" s="75">
        <v>1101047.8004999999</v>
      </c>
      <c r="J2250" s="75">
        <v>1261440.502972658</v>
      </c>
      <c r="K2250" s="76">
        <v>19</v>
      </c>
      <c r="L2250" s="76" t="s">
        <v>2716</v>
      </c>
    </row>
    <row r="2251" spans="1:12" ht="75" customHeight="1" x14ac:dyDescent="0.3">
      <c r="A2251" s="70">
        <f t="shared" si="35"/>
        <v>2244</v>
      </c>
      <c r="B2251" s="124" t="s">
        <v>1541</v>
      </c>
      <c r="C2251" s="125" t="s">
        <v>1542</v>
      </c>
      <c r="D2251" s="59" t="s">
        <v>110</v>
      </c>
      <c r="E2251" s="79" t="s">
        <v>1469</v>
      </c>
      <c r="F2251" s="79">
        <v>50010690</v>
      </c>
      <c r="G2251" s="79" t="s">
        <v>1470</v>
      </c>
      <c r="H2251" s="126" t="s">
        <v>1471</v>
      </c>
      <c r="I2251" s="96">
        <v>599900</v>
      </c>
      <c r="J2251" s="75">
        <v>686415.21427857794</v>
      </c>
      <c r="K2251" s="76">
        <v>1</v>
      </c>
      <c r="L2251" s="76" t="s">
        <v>2716</v>
      </c>
    </row>
    <row r="2252" spans="1:12" ht="75" customHeight="1" x14ac:dyDescent="0.3">
      <c r="A2252" s="70">
        <f t="shared" si="35"/>
        <v>2245</v>
      </c>
      <c r="B2252" s="4" t="s">
        <v>1543</v>
      </c>
      <c r="C2252" s="20" t="s">
        <v>1544</v>
      </c>
      <c r="D2252" s="59" t="s">
        <v>110</v>
      </c>
      <c r="E2252" s="79" t="s">
        <v>1469</v>
      </c>
      <c r="F2252" s="79">
        <v>50010690</v>
      </c>
      <c r="G2252" s="79" t="s">
        <v>1475</v>
      </c>
      <c r="H2252" s="126" t="s">
        <v>1471</v>
      </c>
      <c r="I2252" s="96">
        <v>599900</v>
      </c>
      <c r="J2252" s="75">
        <v>686415.21427857794</v>
      </c>
      <c r="K2252" s="76">
        <v>1</v>
      </c>
      <c r="L2252" s="76" t="s">
        <v>2716</v>
      </c>
    </row>
    <row r="2253" spans="1:12" ht="75" customHeight="1" x14ac:dyDescent="0.3">
      <c r="A2253" s="70">
        <f t="shared" si="35"/>
        <v>2246</v>
      </c>
      <c r="B2253" s="4" t="s">
        <v>1543</v>
      </c>
      <c r="C2253" s="20" t="s">
        <v>1544</v>
      </c>
      <c r="D2253" s="82" t="s">
        <v>690</v>
      </c>
      <c r="E2253" s="14" t="s">
        <v>691</v>
      </c>
      <c r="F2253" s="19" t="s">
        <v>1545</v>
      </c>
      <c r="G2253" s="88" t="s">
        <v>1546</v>
      </c>
      <c r="H2253" s="102" t="s">
        <v>0</v>
      </c>
      <c r="I2253" s="29">
        <v>687054.01899999997</v>
      </c>
      <c r="J2253" s="75">
        <v>743808.38959108863</v>
      </c>
      <c r="K2253" s="76">
        <v>2</v>
      </c>
      <c r="L2253" s="76" t="s">
        <v>2716</v>
      </c>
    </row>
    <row r="2254" spans="1:12" ht="75" customHeight="1" x14ac:dyDescent="0.3">
      <c r="A2254" s="70">
        <f t="shared" si="35"/>
        <v>2247</v>
      </c>
      <c r="B2254" s="4" t="s">
        <v>1543</v>
      </c>
      <c r="C2254" s="20" t="s">
        <v>1544</v>
      </c>
      <c r="D2254" s="82" t="s">
        <v>690</v>
      </c>
      <c r="E2254" s="14" t="s">
        <v>691</v>
      </c>
      <c r="F2254" s="19" t="s">
        <v>1547</v>
      </c>
      <c r="G2254" s="88" t="s">
        <v>1548</v>
      </c>
      <c r="H2254" s="102" t="s">
        <v>0</v>
      </c>
      <c r="I2254" s="29">
        <v>704648.24340000004</v>
      </c>
      <c r="J2254" s="75">
        <v>764522.34654110542</v>
      </c>
      <c r="K2254" s="76">
        <v>3</v>
      </c>
      <c r="L2254" s="76" t="s">
        <v>2716</v>
      </c>
    </row>
    <row r="2255" spans="1:12" ht="75" customHeight="1" x14ac:dyDescent="0.3">
      <c r="A2255" s="70">
        <f t="shared" si="35"/>
        <v>2248</v>
      </c>
      <c r="B2255" s="4" t="s">
        <v>1543</v>
      </c>
      <c r="C2255" s="20" t="s">
        <v>1544</v>
      </c>
      <c r="D2255" s="82" t="s">
        <v>690</v>
      </c>
      <c r="E2255" s="14" t="s">
        <v>691</v>
      </c>
      <c r="F2255" s="19" t="s">
        <v>1549</v>
      </c>
      <c r="G2255" s="88" t="s">
        <v>1550</v>
      </c>
      <c r="H2255" s="102" t="s">
        <v>0</v>
      </c>
      <c r="I2255" s="29">
        <v>753270.50800000003</v>
      </c>
      <c r="J2255" s="75">
        <v>818011.80672069301</v>
      </c>
      <c r="K2255" s="76">
        <v>4</v>
      </c>
      <c r="L2255" s="76" t="s">
        <v>2716</v>
      </c>
    </row>
    <row r="2256" spans="1:12" ht="75" customHeight="1" x14ac:dyDescent="0.3">
      <c r="A2256" s="70">
        <f t="shared" si="35"/>
        <v>2249</v>
      </c>
      <c r="B2256" s="4" t="s">
        <v>1543</v>
      </c>
      <c r="C2256" s="20" t="s">
        <v>1544</v>
      </c>
      <c r="D2256" s="82" t="s">
        <v>73</v>
      </c>
      <c r="E2256" s="14" t="s">
        <v>74</v>
      </c>
      <c r="F2256" s="19" t="s">
        <v>1348</v>
      </c>
      <c r="G2256" s="88" t="s">
        <v>1349</v>
      </c>
      <c r="H2256" s="102" t="s">
        <v>78</v>
      </c>
      <c r="I2256" s="75">
        <v>831308.15250000008</v>
      </c>
      <c r="J2256" s="75">
        <v>831308.15249999997</v>
      </c>
      <c r="K2256" s="76">
        <v>5</v>
      </c>
      <c r="L2256" s="76" t="s">
        <v>2716</v>
      </c>
    </row>
    <row r="2257" spans="1:12" ht="75" customHeight="1" x14ac:dyDescent="0.3">
      <c r="A2257" s="70">
        <f t="shared" si="35"/>
        <v>2250</v>
      </c>
      <c r="B2257" s="4" t="s">
        <v>1543</v>
      </c>
      <c r="C2257" s="20" t="s">
        <v>1544</v>
      </c>
      <c r="D2257" s="82" t="s">
        <v>73</v>
      </c>
      <c r="E2257" s="14" t="s">
        <v>74</v>
      </c>
      <c r="F2257" s="19" t="s">
        <v>1551</v>
      </c>
      <c r="G2257" s="88" t="s">
        <v>1552</v>
      </c>
      <c r="H2257" s="102" t="s">
        <v>78</v>
      </c>
      <c r="I2257" s="75">
        <v>842858.15249999997</v>
      </c>
      <c r="J2257" s="75">
        <v>842858.15249999997</v>
      </c>
      <c r="K2257" s="76">
        <v>6</v>
      </c>
      <c r="L2257" s="76" t="s">
        <v>2716</v>
      </c>
    </row>
    <row r="2258" spans="1:12" ht="75" customHeight="1" x14ac:dyDescent="0.3">
      <c r="A2258" s="70">
        <f t="shared" si="35"/>
        <v>2251</v>
      </c>
      <c r="B2258" s="4" t="s">
        <v>1543</v>
      </c>
      <c r="C2258" s="20" t="s">
        <v>1544</v>
      </c>
      <c r="D2258" s="82" t="s">
        <v>73</v>
      </c>
      <c r="E2258" s="14" t="s">
        <v>74</v>
      </c>
      <c r="F2258" s="19" t="s">
        <v>1354</v>
      </c>
      <c r="G2258" s="88" t="s">
        <v>1355</v>
      </c>
      <c r="H2258" s="102" t="s">
        <v>78</v>
      </c>
      <c r="I2258" s="75">
        <v>984608.15250000008</v>
      </c>
      <c r="J2258" s="75">
        <v>984608.15249999997</v>
      </c>
      <c r="K2258" s="76">
        <v>7</v>
      </c>
      <c r="L2258" s="76" t="s">
        <v>2716</v>
      </c>
    </row>
    <row r="2259" spans="1:12" ht="75" customHeight="1" x14ac:dyDescent="0.3">
      <c r="A2259" s="70">
        <f t="shared" si="35"/>
        <v>2252</v>
      </c>
      <c r="B2259" s="4" t="s">
        <v>1543</v>
      </c>
      <c r="C2259" s="20" t="s">
        <v>1544</v>
      </c>
      <c r="D2259" s="82" t="s">
        <v>73</v>
      </c>
      <c r="E2259" s="14" t="s">
        <v>74</v>
      </c>
      <c r="F2259" s="19" t="s">
        <v>1356</v>
      </c>
      <c r="G2259" s="88" t="s">
        <v>77</v>
      </c>
      <c r="H2259" s="102" t="s">
        <v>78</v>
      </c>
      <c r="I2259" s="75">
        <v>1138880.5049999999</v>
      </c>
      <c r="J2259" s="75">
        <v>1138880.5049999999</v>
      </c>
      <c r="K2259" s="76">
        <v>8</v>
      </c>
      <c r="L2259" s="76" t="s">
        <v>2716</v>
      </c>
    </row>
    <row r="2260" spans="1:12" ht="75" customHeight="1" x14ac:dyDescent="0.3">
      <c r="A2260" s="70">
        <f t="shared" si="35"/>
        <v>2253</v>
      </c>
      <c r="B2260" s="4" t="s">
        <v>1553</v>
      </c>
      <c r="C2260" s="20" t="s">
        <v>1554</v>
      </c>
      <c r="D2260" s="59" t="s">
        <v>110</v>
      </c>
      <c r="E2260" s="79" t="s">
        <v>1474</v>
      </c>
      <c r="F2260" s="79">
        <v>50010730</v>
      </c>
      <c r="G2260" s="79" t="s">
        <v>1470</v>
      </c>
      <c r="H2260" s="126" t="s">
        <v>1471</v>
      </c>
      <c r="I2260" s="96">
        <v>639900</v>
      </c>
      <c r="J2260" s="75">
        <v>732183.85667088174</v>
      </c>
      <c r="K2260" s="76">
        <v>1</v>
      </c>
      <c r="L2260" s="76" t="s">
        <v>2716</v>
      </c>
    </row>
    <row r="2261" spans="1:12" ht="75" customHeight="1" x14ac:dyDescent="0.3">
      <c r="A2261" s="70">
        <f t="shared" si="35"/>
        <v>2254</v>
      </c>
      <c r="B2261" s="4" t="s">
        <v>1553</v>
      </c>
      <c r="C2261" s="20" t="s">
        <v>1554</v>
      </c>
      <c r="D2261" s="82" t="s">
        <v>1484</v>
      </c>
      <c r="E2261" s="14" t="s">
        <v>171</v>
      </c>
      <c r="F2261" s="19" t="s">
        <v>1555</v>
      </c>
      <c r="G2261" s="88" t="s">
        <v>1495</v>
      </c>
      <c r="H2261" s="77" t="s">
        <v>1496</v>
      </c>
      <c r="I2261" s="75">
        <v>742171.59</v>
      </c>
      <c r="J2261" s="75">
        <v>850285.79445549473</v>
      </c>
      <c r="K2261" s="76">
        <v>2</v>
      </c>
      <c r="L2261" s="76" t="s">
        <v>2716</v>
      </c>
    </row>
    <row r="2262" spans="1:12" ht="75" customHeight="1" x14ac:dyDescent="0.3">
      <c r="A2262" s="70">
        <f t="shared" si="35"/>
        <v>2255</v>
      </c>
      <c r="B2262" s="4" t="s">
        <v>1553</v>
      </c>
      <c r="C2262" s="20" t="s">
        <v>1554</v>
      </c>
      <c r="D2262" s="82" t="s">
        <v>1484</v>
      </c>
      <c r="E2262" s="14" t="s">
        <v>171</v>
      </c>
      <c r="F2262" s="19" t="s">
        <v>1556</v>
      </c>
      <c r="G2262" s="88" t="s">
        <v>1495</v>
      </c>
      <c r="H2262" s="77" t="s">
        <v>1496</v>
      </c>
      <c r="I2262" s="75">
        <v>784929.73999999987</v>
      </c>
      <c r="J2262" s="75">
        <v>899272.6433622241</v>
      </c>
      <c r="K2262" s="76">
        <v>3</v>
      </c>
      <c r="L2262" s="76" t="s">
        <v>2716</v>
      </c>
    </row>
    <row r="2263" spans="1:12" ht="75" customHeight="1" x14ac:dyDescent="0.3">
      <c r="A2263" s="70">
        <f t="shared" si="35"/>
        <v>2256</v>
      </c>
      <c r="B2263" s="4" t="s">
        <v>1553</v>
      </c>
      <c r="C2263" s="20" t="s">
        <v>1554</v>
      </c>
      <c r="D2263" s="82" t="s">
        <v>1484</v>
      </c>
      <c r="E2263" s="14" t="s">
        <v>171</v>
      </c>
      <c r="F2263" s="19" t="s">
        <v>1498</v>
      </c>
      <c r="G2263" s="88" t="s">
        <v>1499</v>
      </c>
      <c r="H2263" s="77" t="s">
        <v>1496</v>
      </c>
      <c r="I2263" s="75">
        <v>805115.04599999997</v>
      </c>
      <c r="J2263" s="75">
        <v>922398.39915750781</v>
      </c>
      <c r="K2263" s="76">
        <v>4</v>
      </c>
      <c r="L2263" s="76" t="s">
        <v>2716</v>
      </c>
    </row>
    <row r="2264" spans="1:12" ht="75" customHeight="1" x14ac:dyDescent="0.3">
      <c r="A2264" s="70">
        <f t="shared" si="35"/>
        <v>2257</v>
      </c>
      <c r="B2264" s="4" t="s">
        <v>1553</v>
      </c>
      <c r="C2264" s="20" t="s">
        <v>1554</v>
      </c>
      <c r="D2264" s="82" t="s">
        <v>1484</v>
      </c>
      <c r="E2264" s="14" t="s">
        <v>171</v>
      </c>
      <c r="F2264" s="19" t="s">
        <v>1557</v>
      </c>
      <c r="G2264" s="88" t="s">
        <v>1501</v>
      </c>
      <c r="H2264" s="77" t="s">
        <v>1496</v>
      </c>
      <c r="I2264" s="75">
        <v>824832.89999999991</v>
      </c>
      <c r="J2264" s="75">
        <v>944988.60791684233</v>
      </c>
      <c r="K2264" s="76">
        <v>5</v>
      </c>
      <c r="L2264" s="76" t="s">
        <v>2716</v>
      </c>
    </row>
    <row r="2265" spans="1:12" ht="75" customHeight="1" x14ac:dyDescent="0.3">
      <c r="A2265" s="70">
        <f t="shared" si="35"/>
        <v>2258</v>
      </c>
      <c r="B2265" s="4" t="s">
        <v>1553</v>
      </c>
      <c r="C2265" s="20" t="s">
        <v>1554</v>
      </c>
      <c r="D2265" s="82" t="s">
        <v>1484</v>
      </c>
      <c r="E2265" s="14" t="s">
        <v>171</v>
      </c>
      <c r="F2265" s="19" t="s">
        <v>1502</v>
      </c>
      <c r="G2265" s="88" t="s">
        <v>1499</v>
      </c>
      <c r="H2265" s="77" t="s">
        <v>1496</v>
      </c>
      <c r="I2265" s="75">
        <v>847873.196</v>
      </c>
      <c r="J2265" s="75">
        <v>971385.2480642373</v>
      </c>
      <c r="K2265" s="76">
        <v>6</v>
      </c>
      <c r="L2265" s="76" t="s">
        <v>2716</v>
      </c>
    </row>
    <row r="2266" spans="1:12" ht="75" customHeight="1" x14ac:dyDescent="0.3">
      <c r="A2266" s="70">
        <f t="shared" si="35"/>
        <v>2259</v>
      </c>
      <c r="B2266" s="4" t="s">
        <v>1553</v>
      </c>
      <c r="C2266" s="20" t="s">
        <v>1554</v>
      </c>
      <c r="D2266" s="82" t="s">
        <v>1484</v>
      </c>
      <c r="E2266" s="14" t="s">
        <v>171</v>
      </c>
      <c r="F2266" s="19" t="s">
        <v>1558</v>
      </c>
      <c r="G2266" s="88" t="s">
        <v>1501</v>
      </c>
      <c r="H2266" s="77" t="s">
        <v>1496</v>
      </c>
      <c r="I2266" s="75">
        <v>867591.04999999993</v>
      </c>
      <c r="J2266" s="75">
        <v>993975.45682357217</v>
      </c>
      <c r="K2266" s="76">
        <v>7</v>
      </c>
      <c r="L2266" s="76" t="s">
        <v>2716</v>
      </c>
    </row>
    <row r="2267" spans="1:12" ht="75" customHeight="1" x14ac:dyDescent="0.3">
      <c r="A2267" s="70">
        <f t="shared" si="35"/>
        <v>2260</v>
      </c>
      <c r="B2267" s="4" t="s">
        <v>1559</v>
      </c>
      <c r="C2267" s="20" t="s">
        <v>1560</v>
      </c>
      <c r="D2267" s="59" t="s">
        <v>110</v>
      </c>
      <c r="E2267" s="79" t="s">
        <v>127</v>
      </c>
      <c r="F2267" s="20" t="s">
        <v>1561</v>
      </c>
      <c r="G2267" s="79"/>
      <c r="H2267" s="126" t="s">
        <v>1471</v>
      </c>
      <c r="I2267" s="96">
        <v>590900</v>
      </c>
      <c r="J2267" s="75">
        <v>676117.26974030957</v>
      </c>
      <c r="K2267" s="76">
        <v>1</v>
      </c>
      <c r="L2267" s="76" t="s">
        <v>2716</v>
      </c>
    </row>
    <row r="2268" spans="1:12" ht="75" customHeight="1" x14ac:dyDescent="0.3">
      <c r="A2268" s="70">
        <f t="shared" si="35"/>
        <v>2261</v>
      </c>
      <c r="B2268" s="4" t="s">
        <v>1559</v>
      </c>
      <c r="C2268" s="20" t="s">
        <v>1560</v>
      </c>
      <c r="D2268" s="59" t="s">
        <v>110</v>
      </c>
      <c r="E2268" s="79" t="s">
        <v>1474</v>
      </c>
      <c r="F2268" s="79">
        <v>50010730</v>
      </c>
      <c r="G2268" s="79" t="s">
        <v>1475</v>
      </c>
      <c r="H2268" s="126" t="s">
        <v>1471</v>
      </c>
      <c r="I2268" s="96">
        <v>639900</v>
      </c>
      <c r="J2268" s="75">
        <v>732183.85667088174</v>
      </c>
      <c r="K2268" s="76">
        <v>2</v>
      </c>
      <c r="L2268" s="76" t="s">
        <v>2716</v>
      </c>
    </row>
    <row r="2269" spans="1:12" ht="75" customHeight="1" x14ac:dyDescent="0.3">
      <c r="A2269" s="70">
        <f t="shared" si="35"/>
        <v>2262</v>
      </c>
      <c r="B2269" s="4" t="s">
        <v>1559</v>
      </c>
      <c r="C2269" s="20" t="s">
        <v>1560</v>
      </c>
      <c r="D2269" s="82" t="s">
        <v>1484</v>
      </c>
      <c r="E2269" s="14" t="s">
        <v>171</v>
      </c>
      <c r="F2269" s="19" t="s">
        <v>1562</v>
      </c>
      <c r="G2269" s="88" t="s">
        <v>1495</v>
      </c>
      <c r="H2269" s="77" t="s">
        <v>1496</v>
      </c>
      <c r="I2269" s="75">
        <v>745046.59</v>
      </c>
      <c r="J2269" s="75">
        <v>853579.60372008744</v>
      </c>
      <c r="K2269" s="76">
        <v>3</v>
      </c>
      <c r="L2269" s="76" t="s">
        <v>2716</v>
      </c>
    </row>
    <row r="2270" spans="1:12" ht="75" customHeight="1" x14ac:dyDescent="0.3">
      <c r="A2270" s="70">
        <f t="shared" si="35"/>
        <v>2263</v>
      </c>
      <c r="B2270" s="4" t="s">
        <v>1559</v>
      </c>
      <c r="C2270" s="20" t="s">
        <v>1560</v>
      </c>
      <c r="D2270" s="82" t="s">
        <v>1484</v>
      </c>
      <c r="E2270" s="14" t="s">
        <v>171</v>
      </c>
      <c r="F2270" s="19" t="s">
        <v>1563</v>
      </c>
      <c r="G2270" s="88" t="s">
        <v>1495</v>
      </c>
      <c r="H2270" s="77" t="s">
        <v>1496</v>
      </c>
      <c r="I2270" s="75">
        <v>787804.73999999987</v>
      </c>
      <c r="J2270" s="75">
        <v>902566.45262681681</v>
      </c>
      <c r="K2270" s="76">
        <v>4</v>
      </c>
      <c r="L2270" s="76" t="s">
        <v>2716</v>
      </c>
    </row>
    <row r="2271" spans="1:12" ht="75" customHeight="1" x14ac:dyDescent="0.3">
      <c r="A2271" s="70">
        <f t="shared" si="35"/>
        <v>2264</v>
      </c>
      <c r="B2271" s="4" t="s">
        <v>1559</v>
      </c>
      <c r="C2271" s="20" t="s">
        <v>1560</v>
      </c>
      <c r="D2271" s="82" t="s">
        <v>1484</v>
      </c>
      <c r="E2271" s="14" t="s">
        <v>171</v>
      </c>
      <c r="F2271" s="19" t="s">
        <v>1564</v>
      </c>
      <c r="G2271" s="88" t="s">
        <v>1499</v>
      </c>
      <c r="H2271" s="77" t="s">
        <v>1496</v>
      </c>
      <c r="I2271" s="75">
        <v>807990.04599999997</v>
      </c>
      <c r="J2271" s="75">
        <v>925692.20842210064</v>
      </c>
      <c r="K2271" s="76">
        <v>5</v>
      </c>
      <c r="L2271" s="76" t="s">
        <v>2716</v>
      </c>
    </row>
    <row r="2272" spans="1:12" ht="75" customHeight="1" x14ac:dyDescent="0.3">
      <c r="A2272" s="70">
        <f t="shared" si="35"/>
        <v>2265</v>
      </c>
      <c r="B2272" s="4" t="s">
        <v>1559</v>
      </c>
      <c r="C2272" s="20" t="s">
        <v>1560</v>
      </c>
      <c r="D2272" s="82" t="s">
        <v>1484</v>
      </c>
      <c r="E2272" s="14" t="s">
        <v>171</v>
      </c>
      <c r="F2272" s="19" t="s">
        <v>1565</v>
      </c>
      <c r="G2272" s="88" t="s">
        <v>1499</v>
      </c>
      <c r="H2272" s="77" t="s">
        <v>1496</v>
      </c>
      <c r="I2272" s="75">
        <v>850748.196</v>
      </c>
      <c r="J2272" s="75">
        <v>974679.05732883012</v>
      </c>
      <c r="K2272" s="76">
        <v>6</v>
      </c>
      <c r="L2272" s="76" t="s">
        <v>2716</v>
      </c>
    </row>
    <row r="2273" spans="1:12" ht="75" customHeight="1" x14ac:dyDescent="0.3">
      <c r="A2273" s="70">
        <f t="shared" si="35"/>
        <v>2266</v>
      </c>
      <c r="B2273" s="4" t="s">
        <v>1566</v>
      </c>
      <c r="C2273" s="20" t="s">
        <v>1567</v>
      </c>
      <c r="D2273" s="72" t="s">
        <v>2146</v>
      </c>
      <c r="E2273" s="19" t="s">
        <v>231</v>
      </c>
      <c r="F2273" s="19" t="s">
        <v>1568</v>
      </c>
      <c r="G2273" s="85" t="s">
        <v>1569</v>
      </c>
      <c r="H2273" s="71" t="s">
        <v>1570</v>
      </c>
      <c r="I2273" s="81">
        <v>529878.56000000006</v>
      </c>
      <c r="J2273" s="75">
        <v>529878.55999999994</v>
      </c>
      <c r="K2273" s="76">
        <v>1</v>
      </c>
      <c r="L2273" s="76" t="s">
        <v>2716</v>
      </c>
    </row>
    <row r="2274" spans="1:12" ht="75" customHeight="1" x14ac:dyDescent="0.3">
      <c r="A2274" s="70">
        <f t="shared" si="35"/>
        <v>2267</v>
      </c>
      <c r="B2274" s="4" t="s">
        <v>1571</v>
      </c>
      <c r="C2274" s="20" t="s">
        <v>1572</v>
      </c>
      <c r="D2274" s="72" t="s">
        <v>2146</v>
      </c>
      <c r="E2274" s="19" t="s">
        <v>231</v>
      </c>
      <c r="F2274" s="19" t="s">
        <v>1573</v>
      </c>
      <c r="G2274" s="85" t="s">
        <v>1574</v>
      </c>
      <c r="H2274" s="71" t="s">
        <v>1575</v>
      </c>
      <c r="I2274" s="81">
        <v>461818.4</v>
      </c>
      <c r="J2274" s="75">
        <v>486709.91828082845</v>
      </c>
      <c r="K2274" s="76">
        <v>1</v>
      </c>
      <c r="L2274" s="76" t="s">
        <v>2716</v>
      </c>
    </row>
    <row r="2275" spans="1:12" ht="75" customHeight="1" x14ac:dyDescent="0.3">
      <c r="A2275" s="70">
        <f t="shared" si="35"/>
        <v>2268</v>
      </c>
      <c r="B2275" s="4" t="s">
        <v>2633</v>
      </c>
      <c r="C2275" s="20" t="s">
        <v>2634</v>
      </c>
      <c r="D2275" s="72" t="s">
        <v>2146</v>
      </c>
      <c r="E2275" s="19" t="s">
        <v>231</v>
      </c>
      <c r="F2275" s="72" t="s">
        <v>2635</v>
      </c>
      <c r="G2275" s="85" t="s">
        <v>2636</v>
      </c>
      <c r="H2275" s="71" t="s">
        <v>1570</v>
      </c>
      <c r="I2275" s="81">
        <v>589709.52</v>
      </c>
      <c r="J2275" s="75">
        <v>589709.5199999999</v>
      </c>
      <c r="K2275" s="76">
        <v>1</v>
      </c>
      <c r="L2275" s="76" t="s">
        <v>2716</v>
      </c>
    </row>
    <row r="2276" spans="1:12" ht="75" customHeight="1" x14ac:dyDescent="0.3">
      <c r="A2276" s="70">
        <f t="shared" si="35"/>
        <v>2269</v>
      </c>
      <c r="B2276" s="4" t="s">
        <v>2633</v>
      </c>
      <c r="C2276" s="20" t="s">
        <v>2634</v>
      </c>
      <c r="D2276" s="72" t="s">
        <v>2146</v>
      </c>
      <c r="E2276" s="19" t="s">
        <v>231</v>
      </c>
      <c r="F2276" s="72" t="s">
        <v>2637</v>
      </c>
      <c r="G2276" s="85" t="s">
        <v>2638</v>
      </c>
      <c r="H2276" s="71" t="s">
        <v>1570</v>
      </c>
      <c r="I2276" s="81">
        <v>928179.15</v>
      </c>
      <c r="J2276" s="75">
        <v>928179.14999999991</v>
      </c>
      <c r="K2276" s="76">
        <v>2</v>
      </c>
      <c r="L2276" s="76" t="s">
        <v>2716</v>
      </c>
    </row>
    <row r="2277" spans="1:12" ht="75" customHeight="1" x14ac:dyDescent="0.3">
      <c r="A2277" s="70">
        <f t="shared" si="35"/>
        <v>2270</v>
      </c>
      <c r="B2277" s="4" t="s">
        <v>2633</v>
      </c>
      <c r="C2277" s="20" t="s">
        <v>2634</v>
      </c>
      <c r="D2277" s="72" t="s">
        <v>2146</v>
      </c>
      <c r="E2277" s="19" t="s">
        <v>231</v>
      </c>
      <c r="F2277" s="72" t="s">
        <v>2639</v>
      </c>
      <c r="G2277" s="85" t="s">
        <v>2640</v>
      </c>
      <c r="H2277" s="71" t="s">
        <v>1570</v>
      </c>
      <c r="I2277" s="81">
        <v>931521.25</v>
      </c>
      <c r="J2277" s="75">
        <v>931521.25</v>
      </c>
      <c r="K2277" s="76">
        <v>3</v>
      </c>
      <c r="L2277" s="76" t="s">
        <v>2716</v>
      </c>
    </row>
    <row r="2278" spans="1:12" ht="75" customHeight="1" x14ac:dyDescent="0.3">
      <c r="A2278" s="70">
        <f t="shared" si="35"/>
        <v>2271</v>
      </c>
      <c r="B2278" s="4" t="s">
        <v>2633</v>
      </c>
      <c r="C2278" s="20" t="s">
        <v>2634</v>
      </c>
      <c r="D2278" s="77" t="s">
        <v>1576</v>
      </c>
      <c r="E2278" s="14" t="s">
        <v>1577</v>
      </c>
      <c r="F2278" s="129" t="s">
        <v>1578</v>
      </c>
      <c r="G2278" s="130" t="s">
        <v>1578</v>
      </c>
      <c r="H2278" s="102" t="s">
        <v>1579</v>
      </c>
      <c r="I2278" s="75">
        <v>942175.5419999999</v>
      </c>
      <c r="J2278" s="75">
        <v>1079424.8796912401</v>
      </c>
      <c r="K2278" s="76">
        <v>4</v>
      </c>
      <c r="L2278" s="76" t="s">
        <v>2716</v>
      </c>
    </row>
    <row r="2279" spans="1:12" ht="75" customHeight="1" x14ac:dyDescent="0.3">
      <c r="A2279" s="70">
        <f t="shared" si="35"/>
        <v>2272</v>
      </c>
      <c r="B2279" s="4" t="s">
        <v>1580</v>
      </c>
      <c r="C2279" s="20" t="s">
        <v>1581</v>
      </c>
      <c r="D2279" s="72" t="s">
        <v>2146</v>
      </c>
      <c r="E2279" s="19" t="s">
        <v>231</v>
      </c>
      <c r="F2279" s="72" t="s">
        <v>2647</v>
      </c>
      <c r="G2279" s="85" t="s">
        <v>2648</v>
      </c>
      <c r="H2279" s="71" t="s">
        <v>1570</v>
      </c>
      <c r="I2279" s="81">
        <v>602868.56000000006</v>
      </c>
      <c r="J2279" s="75">
        <v>602868.55999999994</v>
      </c>
      <c r="K2279" s="76">
        <v>1</v>
      </c>
      <c r="L2279" s="76" t="s">
        <v>2716</v>
      </c>
    </row>
    <row r="2280" spans="1:12" ht="75" customHeight="1" x14ac:dyDescent="0.3">
      <c r="A2280" s="70">
        <f t="shared" si="35"/>
        <v>2273</v>
      </c>
      <c r="B2280" s="124" t="s">
        <v>1580</v>
      </c>
      <c r="C2280" s="20" t="s">
        <v>1581</v>
      </c>
      <c r="D2280" s="59" t="s">
        <v>110</v>
      </c>
      <c r="E2280" s="79" t="s">
        <v>1474</v>
      </c>
      <c r="F2280" s="79">
        <v>50010730</v>
      </c>
      <c r="G2280" s="79" t="s">
        <v>1475</v>
      </c>
      <c r="H2280" s="126" t="s">
        <v>1471</v>
      </c>
      <c r="I2280" s="96">
        <v>609900</v>
      </c>
      <c r="J2280" s="75">
        <v>697857.37487665378</v>
      </c>
      <c r="K2280" s="76">
        <v>2</v>
      </c>
      <c r="L2280" s="76" t="s">
        <v>2716</v>
      </c>
    </row>
    <row r="2281" spans="1:12" ht="75" customHeight="1" x14ac:dyDescent="0.3">
      <c r="A2281" s="70">
        <f t="shared" si="35"/>
        <v>2274</v>
      </c>
      <c r="B2281" s="4" t="s">
        <v>1580</v>
      </c>
      <c r="C2281" s="20" t="s">
        <v>1581</v>
      </c>
      <c r="D2281" s="72" t="s">
        <v>2146</v>
      </c>
      <c r="E2281" s="19" t="s">
        <v>231</v>
      </c>
      <c r="F2281" s="72" t="s">
        <v>2649</v>
      </c>
      <c r="G2281" s="85" t="s">
        <v>2650</v>
      </c>
      <c r="H2281" s="71" t="s">
        <v>1570</v>
      </c>
      <c r="I2281" s="81">
        <v>617110.56000000006</v>
      </c>
      <c r="J2281" s="75">
        <v>617110.56000000006</v>
      </c>
      <c r="K2281" s="76">
        <v>3</v>
      </c>
      <c r="L2281" s="76" t="s">
        <v>2716</v>
      </c>
    </row>
    <row r="2282" spans="1:12" ht="75" customHeight="1" x14ac:dyDescent="0.3">
      <c r="A2282" s="70">
        <f t="shared" si="35"/>
        <v>2275</v>
      </c>
      <c r="B2282" s="4" t="s">
        <v>1580</v>
      </c>
      <c r="C2282" s="20" t="s">
        <v>1581</v>
      </c>
      <c r="D2282" s="77" t="s">
        <v>1576</v>
      </c>
      <c r="E2282" s="14" t="s">
        <v>1577</v>
      </c>
      <c r="F2282" s="129" t="s">
        <v>1578</v>
      </c>
      <c r="G2282" s="130" t="s">
        <v>1578</v>
      </c>
      <c r="H2282" s="102" t="s">
        <v>1579</v>
      </c>
      <c r="I2282" s="75">
        <v>946344.38399999996</v>
      </c>
      <c r="J2282" s="75">
        <v>1084201.008526796</v>
      </c>
      <c r="K2282" s="76">
        <v>4</v>
      </c>
      <c r="L2282" s="76" t="s">
        <v>2716</v>
      </c>
    </row>
    <row r="2283" spans="1:12" ht="75" customHeight="1" x14ac:dyDescent="0.3">
      <c r="A2283" s="70">
        <f t="shared" si="35"/>
        <v>2276</v>
      </c>
      <c r="B2283" s="4" t="s">
        <v>2651</v>
      </c>
      <c r="C2283" s="20" t="s">
        <v>2652</v>
      </c>
      <c r="D2283" s="72" t="s">
        <v>2146</v>
      </c>
      <c r="E2283" s="19" t="s">
        <v>231</v>
      </c>
      <c r="F2283" s="72" t="s">
        <v>2653</v>
      </c>
      <c r="G2283" s="85" t="s">
        <v>2654</v>
      </c>
      <c r="H2283" s="71" t="s">
        <v>1575</v>
      </c>
      <c r="I2283" s="81">
        <v>434855.7</v>
      </c>
      <c r="J2283" s="75">
        <v>460194.35682378779</v>
      </c>
      <c r="K2283" s="76">
        <v>1</v>
      </c>
      <c r="L2283" s="76" t="s">
        <v>2716</v>
      </c>
    </row>
    <row r="2284" spans="1:12" ht="75" customHeight="1" x14ac:dyDescent="0.3">
      <c r="A2284" s="70">
        <f t="shared" si="35"/>
        <v>2277</v>
      </c>
      <c r="B2284" s="4" t="s">
        <v>2651</v>
      </c>
      <c r="C2284" s="20" t="s">
        <v>2652</v>
      </c>
      <c r="D2284" s="77" t="s">
        <v>1576</v>
      </c>
      <c r="E2284" s="14" t="s">
        <v>1577</v>
      </c>
      <c r="F2284" s="129" t="s">
        <v>1578</v>
      </c>
      <c r="G2284" s="130" t="s">
        <v>1578</v>
      </c>
      <c r="H2284" s="102" t="s">
        <v>1579</v>
      </c>
      <c r="I2284" s="75">
        <v>946344.38399999996</v>
      </c>
      <c r="J2284" s="75">
        <v>1084201.008526796</v>
      </c>
      <c r="K2284" s="76">
        <v>2</v>
      </c>
      <c r="L2284" s="76" t="s">
        <v>2716</v>
      </c>
    </row>
    <row r="2285" spans="1:12" ht="75" customHeight="1" x14ac:dyDescent="0.3">
      <c r="A2285" s="70">
        <f t="shared" si="35"/>
        <v>2278</v>
      </c>
      <c r="B2285" s="4" t="s">
        <v>1582</v>
      </c>
      <c r="C2285" s="20" t="s">
        <v>1591</v>
      </c>
      <c r="D2285" s="72" t="s">
        <v>273</v>
      </c>
      <c r="E2285" s="19" t="s">
        <v>726</v>
      </c>
      <c r="F2285" s="85" t="s">
        <v>1583</v>
      </c>
      <c r="G2285" s="85" t="s">
        <v>1584</v>
      </c>
      <c r="H2285" s="72" t="s">
        <v>1585</v>
      </c>
      <c r="I2285" s="99">
        <v>800195.91</v>
      </c>
      <c r="J2285" s="75">
        <v>889786.8727155088</v>
      </c>
      <c r="K2285" s="76">
        <v>1</v>
      </c>
      <c r="L2285" s="76" t="s">
        <v>2716</v>
      </c>
    </row>
    <row r="2286" spans="1:12" ht="75" customHeight="1" x14ac:dyDescent="0.3">
      <c r="A2286" s="70">
        <f t="shared" si="35"/>
        <v>2279</v>
      </c>
      <c r="B2286" s="4" t="s">
        <v>1582</v>
      </c>
      <c r="C2286" s="20" t="s">
        <v>1591</v>
      </c>
      <c r="D2286" s="72" t="s">
        <v>273</v>
      </c>
      <c r="E2286" s="19" t="s">
        <v>726</v>
      </c>
      <c r="F2286" s="85" t="s">
        <v>1586</v>
      </c>
      <c r="G2286" s="85" t="s">
        <v>1587</v>
      </c>
      <c r="H2286" s="72" t="s">
        <v>1588</v>
      </c>
      <c r="I2286" s="99">
        <v>823987.11</v>
      </c>
      <c r="J2286" s="75">
        <v>913166.32550867926</v>
      </c>
      <c r="K2286" s="76">
        <v>2</v>
      </c>
      <c r="L2286" s="76" t="s">
        <v>2716</v>
      </c>
    </row>
    <row r="2287" spans="1:12" ht="75" customHeight="1" x14ac:dyDescent="0.3">
      <c r="A2287" s="70">
        <f t="shared" si="35"/>
        <v>2280</v>
      </c>
      <c r="B2287" s="4" t="s">
        <v>1582</v>
      </c>
      <c r="C2287" s="20" t="s">
        <v>1591</v>
      </c>
      <c r="D2287" s="72" t="s">
        <v>273</v>
      </c>
      <c r="E2287" s="19" t="s">
        <v>726</v>
      </c>
      <c r="F2287" s="85" t="s">
        <v>1589</v>
      </c>
      <c r="G2287" s="85" t="s">
        <v>1590</v>
      </c>
      <c r="H2287" s="72" t="s">
        <v>1496</v>
      </c>
      <c r="I2287" s="99">
        <v>825035.91</v>
      </c>
      <c r="J2287" s="75">
        <v>914197.6050859309</v>
      </c>
      <c r="K2287" s="76">
        <v>3</v>
      </c>
      <c r="L2287" s="76" t="s">
        <v>2716</v>
      </c>
    </row>
    <row r="2288" spans="1:12" ht="75" customHeight="1" x14ac:dyDescent="0.3">
      <c r="A2288" s="70">
        <f t="shared" si="35"/>
        <v>2281</v>
      </c>
      <c r="B2288" s="4" t="s">
        <v>1582</v>
      </c>
      <c r="C2288" s="20" t="s">
        <v>1591</v>
      </c>
      <c r="D2288" s="77" t="s">
        <v>1576</v>
      </c>
      <c r="E2288" s="14" t="s">
        <v>1577</v>
      </c>
      <c r="F2288" s="85" t="s">
        <v>1594</v>
      </c>
      <c r="G2288" s="88" t="s">
        <v>1594</v>
      </c>
      <c r="H2288" s="102" t="s">
        <v>1579</v>
      </c>
      <c r="I2288" s="75">
        <f>(676450+103924.35+13000)*1.15</f>
        <v>912380.50249999994</v>
      </c>
      <c r="J2288" s="75">
        <v>1045289.5137281071</v>
      </c>
      <c r="K2288" s="76">
        <v>4</v>
      </c>
      <c r="L2288" s="76" t="s">
        <v>2716</v>
      </c>
    </row>
    <row r="2289" spans="1:12" ht="75" customHeight="1" x14ac:dyDescent="0.3">
      <c r="A2289" s="70">
        <f t="shared" si="35"/>
        <v>2282</v>
      </c>
      <c r="B2289" s="4" t="s">
        <v>1582</v>
      </c>
      <c r="C2289" s="20" t="s">
        <v>1591</v>
      </c>
      <c r="D2289" s="82" t="s">
        <v>1484</v>
      </c>
      <c r="E2289" s="14" t="s">
        <v>171</v>
      </c>
      <c r="F2289" s="19" t="s">
        <v>1592</v>
      </c>
      <c r="G2289" s="88" t="s">
        <v>1507</v>
      </c>
      <c r="H2289" s="77" t="s">
        <v>1496</v>
      </c>
      <c r="I2289" s="75">
        <v>920656.60399999993</v>
      </c>
      <c r="J2289" s="75">
        <v>1054771.2180047713</v>
      </c>
      <c r="K2289" s="76">
        <v>5</v>
      </c>
      <c r="L2289" s="76" t="s">
        <v>2716</v>
      </c>
    </row>
    <row r="2290" spans="1:12" ht="75" customHeight="1" x14ac:dyDescent="0.35">
      <c r="A2290" s="70">
        <f t="shared" si="35"/>
        <v>2283</v>
      </c>
      <c r="B2290" s="4" t="s">
        <v>1582</v>
      </c>
      <c r="C2290" s="83" t="s">
        <v>2690</v>
      </c>
      <c r="D2290" s="60" t="s">
        <v>2371</v>
      </c>
      <c r="E2290" s="115" t="s">
        <v>2691</v>
      </c>
      <c r="F2290" s="116" t="s">
        <v>2692</v>
      </c>
      <c r="G2290" s="131" t="s">
        <v>2693</v>
      </c>
      <c r="H2290" s="102" t="s">
        <v>2371</v>
      </c>
      <c r="I2290" s="75">
        <v>929600</v>
      </c>
      <c r="J2290" s="75">
        <v>929600</v>
      </c>
      <c r="K2290" s="76">
        <v>6</v>
      </c>
      <c r="L2290" s="76" t="s">
        <v>2716</v>
      </c>
    </row>
    <row r="2291" spans="1:12" ht="75" customHeight="1" x14ac:dyDescent="0.3">
      <c r="A2291" s="70">
        <f t="shared" si="35"/>
        <v>2284</v>
      </c>
      <c r="B2291" s="4" t="s">
        <v>1582</v>
      </c>
      <c r="C2291" s="20" t="s">
        <v>1591</v>
      </c>
      <c r="D2291" s="82" t="s">
        <v>1484</v>
      </c>
      <c r="E2291" s="14" t="s">
        <v>171</v>
      </c>
      <c r="F2291" s="19" t="s">
        <v>1593</v>
      </c>
      <c r="G2291" s="88" t="s">
        <v>1511</v>
      </c>
      <c r="H2291" s="77" t="s">
        <v>1496</v>
      </c>
      <c r="I2291" s="75">
        <v>940802.6719999999</v>
      </c>
      <c r="J2291" s="75">
        <v>1077852.0198912115</v>
      </c>
      <c r="K2291" s="76">
        <v>7</v>
      </c>
      <c r="L2291" s="76" t="s">
        <v>2716</v>
      </c>
    </row>
    <row r="2292" spans="1:12" ht="75" customHeight="1" x14ac:dyDescent="0.35">
      <c r="A2292" s="70">
        <f t="shared" si="35"/>
        <v>2285</v>
      </c>
      <c r="B2292" s="4" t="s">
        <v>1582</v>
      </c>
      <c r="C2292" s="83" t="s">
        <v>1591</v>
      </c>
      <c r="D2292" s="60" t="s">
        <v>2371</v>
      </c>
      <c r="E2292" s="115" t="s">
        <v>2689</v>
      </c>
      <c r="F2292" s="116" t="s">
        <v>2694</v>
      </c>
      <c r="G2292" s="116" t="s">
        <v>1507</v>
      </c>
      <c r="H2292" s="102" t="s">
        <v>2371</v>
      </c>
      <c r="I2292" s="75">
        <v>961300</v>
      </c>
      <c r="J2292" s="75">
        <v>961299.99999999977</v>
      </c>
      <c r="K2292" s="76">
        <v>8</v>
      </c>
      <c r="L2292" s="76" t="s">
        <v>2716</v>
      </c>
    </row>
    <row r="2293" spans="1:12" ht="75" customHeight="1" x14ac:dyDescent="0.3">
      <c r="A2293" s="70">
        <f t="shared" si="35"/>
        <v>2286</v>
      </c>
      <c r="B2293" s="4" t="s">
        <v>1582</v>
      </c>
      <c r="C2293" s="20" t="s">
        <v>1591</v>
      </c>
      <c r="D2293" s="82" t="s">
        <v>1484</v>
      </c>
      <c r="E2293" s="14" t="s">
        <v>171</v>
      </c>
      <c r="F2293" s="19" t="s">
        <v>1595</v>
      </c>
      <c r="G2293" s="88" t="s">
        <v>1507</v>
      </c>
      <c r="H2293" s="77" t="s">
        <v>1496</v>
      </c>
      <c r="I2293" s="75">
        <v>966744.00399999984</v>
      </c>
      <c r="J2293" s="75">
        <v>1107572.2980398992</v>
      </c>
      <c r="K2293" s="76">
        <v>9</v>
      </c>
      <c r="L2293" s="76" t="s">
        <v>2716</v>
      </c>
    </row>
    <row r="2294" spans="1:12" ht="75" customHeight="1" x14ac:dyDescent="0.3">
      <c r="A2294" s="70">
        <f t="shared" si="35"/>
        <v>2287</v>
      </c>
      <c r="B2294" s="4" t="s">
        <v>1582</v>
      </c>
      <c r="C2294" s="20" t="s">
        <v>1591</v>
      </c>
      <c r="D2294" s="82" t="s">
        <v>1484</v>
      </c>
      <c r="E2294" s="14" t="s">
        <v>171</v>
      </c>
      <c r="F2294" s="19" t="s">
        <v>1596</v>
      </c>
      <c r="G2294" s="88" t="s">
        <v>1511</v>
      </c>
      <c r="H2294" s="77" t="s">
        <v>1496</v>
      </c>
      <c r="I2294" s="75">
        <v>986890.07199999993</v>
      </c>
      <c r="J2294" s="75">
        <v>1130653.0999263397</v>
      </c>
      <c r="K2294" s="76">
        <v>10</v>
      </c>
      <c r="L2294" s="76" t="s">
        <v>2716</v>
      </c>
    </row>
    <row r="2295" spans="1:12" ht="75" customHeight="1" x14ac:dyDescent="0.3">
      <c r="A2295" s="70">
        <f t="shared" si="35"/>
        <v>2288</v>
      </c>
      <c r="B2295" s="4" t="s">
        <v>1582</v>
      </c>
      <c r="C2295" s="20" t="s">
        <v>1591</v>
      </c>
      <c r="D2295" s="77" t="s">
        <v>1576</v>
      </c>
      <c r="E2295" s="14" t="s">
        <v>1577</v>
      </c>
      <c r="F2295" s="79" t="s">
        <v>1600</v>
      </c>
      <c r="G2295" s="73" t="s">
        <v>1600</v>
      </c>
      <c r="H2295" s="102" t="s">
        <v>1579</v>
      </c>
      <c r="I2295" s="75">
        <f>(741650+103924.35+13000)*1.15</f>
        <v>987360.50249999994</v>
      </c>
      <c r="J2295" s="75">
        <v>1131192.0593486864</v>
      </c>
      <c r="K2295" s="76">
        <v>11</v>
      </c>
      <c r="L2295" s="76" t="s">
        <v>2716</v>
      </c>
    </row>
    <row r="2296" spans="1:12" ht="75" customHeight="1" x14ac:dyDescent="0.3">
      <c r="A2296" s="70">
        <f t="shared" si="35"/>
        <v>2289</v>
      </c>
      <c r="B2296" s="4" t="s">
        <v>1582</v>
      </c>
      <c r="C2296" s="20" t="s">
        <v>1591</v>
      </c>
      <c r="D2296" s="82" t="s">
        <v>1484</v>
      </c>
      <c r="E2296" s="14" t="s">
        <v>171</v>
      </c>
      <c r="F2296" s="19" t="s">
        <v>1597</v>
      </c>
      <c r="G2296" s="88" t="s">
        <v>1598</v>
      </c>
      <c r="H2296" s="77" t="s">
        <v>1496</v>
      </c>
      <c r="I2296" s="75">
        <v>992285.40049999987</v>
      </c>
      <c r="J2296" s="75">
        <v>1136834.3809694077</v>
      </c>
      <c r="K2296" s="76">
        <v>12</v>
      </c>
      <c r="L2296" s="76" t="s">
        <v>2716</v>
      </c>
    </row>
    <row r="2297" spans="1:12" ht="75" customHeight="1" x14ac:dyDescent="0.3">
      <c r="A2297" s="70">
        <f t="shared" si="35"/>
        <v>2290</v>
      </c>
      <c r="B2297" s="4" t="s">
        <v>1582</v>
      </c>
      <c r="C2297" s="20" t="s">
        <v>1591</v>
      </c>
      <c r="D2297" s="82" t="s">
        <v>1484</v>
      </c>
      <c r="E2297" s="14" t="s">
        <v>171</v>
      </c>
      <c r="F2297" s="19" t="s">
        <v>1599</v>
      </c>
      <c r="G2297" s="88" t="s">
        <v>1538</v>
      </c>
      <c r="H2297" s="77" t="s">
        <v>1496</v>
      </c>
      <c r="I2297" s="75">
        <v>1018097.2999999999</v>
      </c>
      <c r="J2297" s="75">
        <v>1166406.3718250035</v>
      </c>
      <c r="K2297" s="76">
        <v>13</v>
      </c>
      <c r="L2297" s="76" t="s">
        <v>2716</v>
      </c>
    </row>
    <row r="2298" spans="1:12" ht="75" customHeight="1" x14ac:dyDescent="0.3">
      <c r="A2298" s="70">
        <f t="shared" si="35"/>
        <v>2291</v>
      </c>
      <c r="B2298" s="4" t="s">
        <v>1582</v>
      </c>
      <c r="C2298" s="20" t="s">
        <v>1591</v>
      </c>
      <c r="D2298" s="82" t="s">
        <v>1484</v>
      </c>
      <c r="E2298" s="14" t="s">
        <v>171</v>
      </c>
      <c r="F2298" s="19" t="s">
        <v>1601</v>
      </c>
      <c r="G2298" s="88" t="s">
        <v>1598</v>
      </c>
      <c r="H2298" s="77" t="s">
        <v>1496</v>
      </c>
      <c r="I2298" s="75">
        <v>1038372.8004999999</v>
      </c>
      <c r="J2298" s="75">
        <v>1189635.4610045357</v>
      </c>
      <c r="K2298" s="76">
        <v>14</v>
      </c>
      <c r="L2298" s="76" t="s">
        <v>2716</v>
      </c>
    </row>
    <row r="2299" spans="1:12" ht="75" customHeight="1" x14ac:dyDescent="0.3">
      <c r="A2299" s="70">
        <f t="shared" si="35"/>
        <v>2292</v>
      </c>
      <c r="B2299" s="4" t="s">
        <v>1582</v>
      </c>
      <c r="C2299" s="20" t="s">
        <v>1591</v>
      </c>
      <c r="D2299" s="82" t="s">
        <v>1484</v>
      </c>
      <c r="E2299" s="14" t="s">
        <v>171</v>
      </c>
      <c r="F2299" s="19" t="s">
        <v>1602</v>
      </c>
      <c r="G2299" s="88" t="s">
        <v>1538</v>
      </c>
      <c r="H2299" s="77" t="s">
        <v>1496</v>
      </c>
      <c r="I2299" s="75">
        <v>1064184.7</v>
      </c>
      <c r="J2299" s="75">
        <v>1219207.4518601315</v>
      </c>
      <c r="K2299" s="76">
        <v>15</v>
      </c>
      <c r="L2299" s="76" t="s">
        <v>2716</v>
      </c>
    </row>
    <row r="2300" spans="1:12" ht="75" customHeight="1" x14ac:dyDescent="0.3">
      <c r="A2300" s="70">
        <f t="shared" si="35"/>
        <v>2293</v>
      </c>
      <c r="B2300" s="4" t="s">
        <v>1582</v>
      </c>
      <c r="C2300" s="20" t="s">
        <v>1591</v>
      </c>
      <c r="D2300" s="77" t="s">
        <v>1576</v>
      </c>
      <c r="E2300" s="14" t="s">
        <v>1577</v>
      </c>
      <c r="F2300" s="132" t="s">
        <v>1603</v>
      </c>
      <c r="G2300" s="130" t="s">
        <v>1603</v>
      </c>
      <c r="H2300" s="102" t="s">
        <v>1579</v>
      </c>
      <c r="I2300" s="75">
        <f>(790550+123924.35+13000)*1.15</f>
        <v>1066595.5024999999</v>
      </c>
      <c r="J2300" s="75">
        <v>1221969.4426808632</v>
      </c>
      <c r="K2300" s="76">
        <v>16</v>
      </c>
      <c r="L2300" s="76" t="s">
        <v>2716</v>
      </c>
    </row>
    <row r="2301" spans="1:12" ht="75" customHeight="1" x14ac:dyDescent="0.3">
      <c r="A2301" s="70">
        <f t="shared" si="35"/>
        <v>2294</v>
      </c>
      <c r="B2301" s="4" t="s">
        <v>1604</v>
      </c>
      <c r="C2301" s="20" t="s">
        <v>1613</v>
      </c>
      <c r="D2301" s="72" t="s">
        <v>2146</v>
      </c>
      <c r="E2301" s="19" t="s">
        <v>231</v>
      </c>
      <c r="F2301" s="19" t="s">
        <v>1605</v>
      </c>
      <c r="G2301" s="85" t="s">
        <v>1606</v>
      </c>
      <c r="H2301" s="71" t="s">
        <v>1570</v>
      </c>
      <c r="I2301" s="81">
        <v>829830.26086956507</v>
      </c>
      <c r="J2301" s="75">
        <v>829830.26086956507</v>
      </c>
      <c r="K2301" s="76">
        <v>1</v>
      </c>
      <c r="L2301" s="76" t="s">
        <v>2716</v>
      </c>
    </row>
    <row r="2302" spans="1:12" ht="75" customHeight="1" x14ac:dyDescent="0.3">
      <c r="A2302" s="70">
        <f t="shared" si="35"/>
        <v>2295</v>
      </c>
      <c r="B2302" s="4" t="s">
        <v>1604</v>
      </c>
      <c r="C2302" s="20" t="s">
        <v>1613</v>
      </c>
      <c r="D2302" s="72" t="s">
        <v>2146</v>
      </c>
      <c r="E2302" s="19" t="s">
        <v>231</v>
      </c>
      <c r="F2302" s="19" t="s">
        <v>1607</v>
      </c>
      <c r="G2302" s="85" t="s">
        <v>1608</v>
      </c>
      <c r="H2302" s="71" t="s">
        <v>1570</v>
      </c>
      <c r="I2302" s="81">
        <v>831250.60869565222</v>
      </c>
      <c r="J2302" s="75">
        <v>831250.6086956521</v>
      </c>
      <c r="K2302" s="76">
        <v>2</v>
      </c>
      <c r="L2302" s="76" t="s">
        <v>2716</v>
      </c>
    </row>
    <row r="2303" spans="1:12" ht="75" customHeight="1" x14ac:dyDescent="0.3">
      <c r="A2303" s="70">
        <f t="shared" si="35"/>
        <v>2296</v>
      </c>
      <c r="B2303" s="4" t="s">
        <v>1604</v>
      </c>
      <c r="C2303" s="20" t="s">
        <v>1613</v>
      </c>
      <c r="D2303" s="72" t="s">
        <v>2146</v>
      </c>
      <c r="E2303" s="19" t="s">
        <v>231</v>
      </c>
      <c r="F2303" s="19" t="s">
        <v>1609</v>
      </c>
      <c r="G2303" s="85" t="s">
        <v>1610</v>
      </c>
      <c r="H2303" s="71" t="s">
        <v>1570</v>
      </c>
      <c r="I2303" s="81">
        <v>888154.13043478259</v>
      </c>
      <c r="J2303" s="75">
        <v>888154.13043478248</v>
      </c>
      <c r="K2303" s="76">
        <v>3</v>
      </c>
      <c r="L2303" s="76" t="s">
        <v>2716</v>
      </c>
    </row>
    <row r="2304" spans="1:12" ht="75" customHeight="1" x14ac:dyDescent="0.3">
      <c r="A2304" s="70">
        <f t="shared" si="35"/>
        <v>2297</v>
      </c>
      <c r="B2304" s="4" t="s">
        <v>1604</v>
      </c>
      <c r="C2304" s="20" t="s">
        <v>1613</v>
      </c>
      <c r="D2304" s="72" t="s">
        <v>2146</v>
      </c>
      <c r="E2304" s="19" t="s">
        <v>231</v>
      </c>
      <c r="F2304" s="19" t="s">
        <v>1611</v>
      </c>
      <c r="G2304" s="85" t="s">
        <v>1612</v>
      </c>
      <c r="H2304" s="71" t="s">
        <v>1570</v>
      </c>
      <c r="I2304" s="81">
        <v>888154.13043478259</v>
      </c>
      <c r="J2304" s="75">
        <v>888154.13043478248</v>
      </c>
      <c r="K2304" s="76">
        <v>4</v>
      </c>
      <c r="L2304" s="76" t="s">
        <v>2716</v>
      </c>
    </row>
    <row r="2305" spans="1:12" ht="75" customHeight="1" x14ac:dyDescent="0.3">
      <c r="A2305" s="70">
        <f t="shared" si="35"/>
        <v>2298</v>
      </c>
      <c r="B2305" s="4" t="s">
        <v>1614</v>
      </c>
      <c r="C2305" s="20" t="s">
        <v>1615</v>
      </c>
      <c r="D2305" s="82" t="s">
        <v>1484</v>
      </c>
      <c r="E2305" s="14" t="s">
        <v>1616</v>
      </c>
      <c r="F2305" s="19" t="s">
        <v>1617</v>
      </c>
      <c r="G2305" s="88" t="s">
        <v>1618</v>
      </c>
      <c r="H2305" s="82" t="s">
        <v>1619</v>
      </c>
      <c r="I2305" s="99">
        <v>1135435.9975000001</v>
      </c>
      <c r="J2305" s="75">
        <v>1179703.7472841125</v>
      </c>
      <c r="K2305" s="76">
        <v>1</v>
      </c>
      <c r="L2305" s="76" t="s">
        <v>2716</v>
      </c>
    </row>
    <row r="2306" spans="1:12" ht="75" customHeight="1" x14ac:dyDescent="0.3">
      <c r="A2306" s="70">
        <f t="shared" si="35"/>
        <v>2299</v>
      </c>
      <c r="B2306" s="4" t="s">
        <v>1614</v>
      </c>
      <c r="C2306" s="20" t="s">
        <v>1615</v>
      </c>
      <c r="D2306" s="72" t="s">
        <v>2146</v>
      </c>
      <c r="E2306" s="14" t="s">
        <v>1621</v>
      </c>
      <c r="F2306" s="19" t="s">
        <v>1622</v>
      </c>
      <c r="G2306" s="88" t="s">
        <v>1623</v>
      </c>
      <c r="H2306" s="4" t="s">
        <v>1624</v>
      </c>
      <c r="I2306" s="75">
        <v>1319886.05</v>
      </c>
      <c r="J2306" s="75">
        <v>1376715.7557099494</v>
      </c>
      <c r="K2306" s="76">
        <v>2</v>
      </c>
      <c r="L2306" s="76" t="s">
        <v>2716</v>
      </c>
    </row>
    <row r="2307" spans="1:12" ht="75" customHeight="1" x14ac:dyDescent="0.3">
      <c r="A2307" s="70">
        <f t="shared" si="35"/>
        <v>2300</v>
      </c>
      <c r="B2307" s="4" t="s">
        <v>1614</v>
      </c>
      <c r="C2307" s="20" t="s">
        <v>1615</v>
      </c>
      <c r="D2307" s="72" t="s">
        <v>2146</v>
      </c>
      <c r="E2307" s="14" t="s">
        <v>1621</v>
      </c>
      <c r="F2307" s="19" t="s">
        <v>1625</v>
      </c>
      <c r="G2307" s="88" t="s">
        <v>1626</v>
      </c>
      <c r="H2307" s="4" t="s">
        <v>1624</v>
      </c>
      <c r="I2307" s="133">
        <v>1320085</v>
      </c>
      <c r="J2307" s="75">
        <v>1368803.5186903835</v>
      </c>
      <c r="K2307" s="76">
        <v>3</v>
      </c>
      <c r="L2307" s="76" t="s">
        <v>2716</v>
      </c>
    </row>
    <row r="2308" spans="1:12" ht="75" customHeight="1" x14ac:dyDescent="0.3">
      <c r="A2308" s="70">
        <f t="shared" si="35"/>
        <v>2301</v>
      </c>
      <c r="B2308" s="4" t="s">
        <v>1614</v>
      </c>
      <c r="C2308" s="20" t="s">
        <v>1615</v>
      </c>
      <c r="D2308" s="82" t="s">
        <v>1627</v>
      </c>
      <c r="E2308" s="14" t="s">
        <v>1616</v>
      </c>
      <c r="F2308" s="19" t="s">
        <v>1628</v>
      </c>
      <c r="G2308" s="88" t="s">
        <v>1629</v>
      </c>
      <c r="H2308" s="102" t="s">
        <v>1630</v>
      </c>
      <c r="I2308" s="75">
        <v>1387886.7</v>
      </c>
      <c r="J2308" s="75">
        <v>1387886.7</v>
      </c>
      <c r="K2308" s="76">
        <v>4</v>
      </c>
      <c r="L2308" s="76" t="s">
        <v>2716</v>
      </c>
    </row>
    <row r="2309" spans="1:12" ht="75" customHeight="1" x14ac:dyDescent="0.3">
      <c r="A2309" s="70">
        <f t="shared" si="35"/>
        <v>2302</v>
      </c>
      <c r="B2309" s="4" t="s">
        <v>1614</v>
      </c>
      <c r="C2309" s="20" t="s">
        <v>1615</v>
      </c>
      <c r="D2309" s="72" t="s">
        <v>2146</v>
      </c>
      <c r="E2309" s="14" t="s">
        <v>1621</v>
      </c>
      <c r="F2309" s="19" t="s">
        <v>1631</v>
      </c>
      <c r="G2309" s="88" t="s">
        <v>1626</v>
      </c>
      <c r="H2309" s="71" t="s">
        <v>1632</v>
      </c>
      <c r="I2309" s="26">
        <v>1520331.05</v>
      </c>
      <c r="J2309" s="75">
        <v>1576439.7677530199</v>
      </c>
      <c r="K2309" s="76">
        <v>5</v>
      </c>
      <c r="L2309" s="76" t="s">
        <v>2716</v>
      </c>
    </row>
    <row r="2310" spans="1:12" ht="75" customHeight="1" x14ac:dyDescent="0.3">
      <c r="A2310" s="70">
        <f t="shared" si="35"/>
        <v>2303</v>
      </c>
      <c r="B2310" s="4" t="s">
        <v>1614</v>
      </c>
      <c r="C2310" s="20" t="s">
        <v>1615</v>
      </c>
      <c r="D2310" s="72" t="s">
        <v>2146</v>
      </c>
      <c r="E2310" s="14" t="s">
        <v>1621</v>
      </c>
      <c r="F2310" s="19" t="s">
        <v>1631</v>
      </c>
      <c r="G2310" s="88" t="s">
        <v>1623</v>
      </c>
      <c r="H2310" s="71" t="s">
        <v>1632</v>
      </c>
      <c r="I2310" s="26">
        <v>1540832.1</v>
      </c>
      <c r="J2310" s="75">
        <v>1607174.9746681906</v>
      </c>
      <c r="K2310" s="76">
        <v>6</v>
      </c>
      <c r="L2310" s="76" t="s">
        <v>2716</v>
      </c>
    </row>
    <row r="2311" spans="1:12" ht="75" customHeight="1" x14ac:dyDescent="0.3">
      <c r="A2311" s="70">
        <f t="shared" si="35"/>
        <v>2304</v>
      </c>
      <c r="B2311" s="4" t="s">
        <v>1633</v>
      </c>
      <c r="C2311" s="20" t="s">
        <v>1634</v>
      </c>
      <c r="D2311" s="82" t="s">
        <v>1484</v>
      </c>
      <c r="E2311" s="14" t="s">
        <v>1616</v>
      </c>
      <c r="F2311" s="19" t="s">
        <v>1635</v>
      </c>
      <c r="G2311" s="88" t="s">
        <v>1618</v>
      </c>
      <c r="H2311" s="77" t="s">
        <v>1619</v>
      </c>
      <c r="I2311" s="75">
        <v>1565054.8374999999</v>
      </c>
      <c r="J2311" s="75">
        <v>1625628.0265439793</v>
      </c>
      <c r="K2311" s="76">
        <v>1</v>
      </c>
      <c r="L2311" s="76" t="s">
        <v>2716</v>
      </c>
    </row>
    <row r="2312" spans="1:12" ht="75" customHeight="1" x14ac:dyDescent="0.3">
      <c r="A2312" s="70">
        <f t="shared" si="35"/>
        <v>2305</v>
      </c>
      <c r="B2312" s="4" t="s">
        <v>1633</v>
      </c>
      <c r="C2312" s="20" t="s">
        <v>1634</v>
      </c>
      <c r="D2312" s="72" t="s">
        <v>2146</v>
      </c>
      <c r="E2312" s="14" t="s">
        <v>1621</v>
      </c>
      <c r="F2312" s="19" t="s">
        <v>1636</v>
      </c>
      <c r="G2312" s="88" t="s">
        <v>1637</v>
      </c>
      <c r="H2312" s="4" t="s">
        <v>1624</v>
      </c>
      <c r="I2312" s="75">
        <v>1796385.1</v>
      </c>
      <c r="J2312" s="75">
        <v>1860981.8416946658</v>
      </c>
      <c r="K2312" s="76">
        <v>2</v>
      </c>
      <c r="L2312" s="76" t="s">
        <v>2716</v>
      </c>
    </row>
    <row r="2313" spans="1:12" ht="75" customHeight="1" x14ac:dyDescent="0.3">
      <c r="A2313" s="70">
        <f t="shared" ref="A2313:A2376" si="36">ROW(A2306)</f>
        <v>2306</v>
      </c>
      <c r="B2313" s="4" t="s">
        <v>1633</v>
      </c>
      <c r="C2313" s="20" t="s">
        <v>1634</v>
      </c>
      <c r="D2313" s="82" t="s">
        <v>1627</v>
      </c>
      <c r="E2313" s="14" t="s">
        <v>1616</v>
      </c>
      <c r="F2313" s="19" t="s">
        <v>1635</v>
      </c>
      <c r="G2313" s="88" t="s">
        <v>1638</v>
      </c>
      <c r="H2313" s="102" t="s">
        <v>1630</v>
      </c>
      <c r="I2313" s="75">
        <v>1897915.15</v>
      </c>
      <c r="J2313" s="75">
        <v>1897915.15</v>
      </c>
      <c r="K2313" s="76">
        <v>3</v>
      </c>
      <c r="L2313" s="76" t="s">
        <v>2716</v>
      </c>
    </row>
    <row r="2314" spans="1:12" ht="75" customHeight="1" x14ac:dyDescent="0.3">
      <c r="A2314" s="70">
        <f t="shared" si="36"/>
        <v>2307</v>
      </c>
      <c r="B2314" s="4" t="s">
        <v>1633</v>
      </c>
      <c r="C2314" s="20" t="s">
        <v>1634</v>
      </c>
      <c r="D2314" s="72" t="s">
        <v>2146</v>
      </c>
      <c r="E2314" s="14" t="s">
        <v>1621</v>
      </c>
      <c r="F2314" s="19" t="s">
        <v>1639</v>
      </c>
      <c r="G2314" s="88" t="s">
        <v>1640</v>
      </c>
      <c r="H2314" s="71" t="s">
        <v>1632</v>
      </c>
      <c r="I2314" s="26">
        <v>2271701.9500000002</v>
      </c>
      <c r="J2314" s="75">
        <v>2354465.6031473768</v>
      </c>
      <c r="K2314" s="76">
        <v>4</v>
      </c>
      <c r="L2314" s="76" t="s">
        <v>2716</v>
      </c>
    </row>
    <row r="2315" spans="1:12" ht="75" customHeight="1" x14ac:dyDescent="0.3">
      <c r="A2315" s="70">
        <f t="shared" si="36"/>
        <v>2308</v>
      </c>
      <c r="B2315" s="4" t="s">
        <v>1633</v>
      </c>
      <c r="C2315" s="20" t="s">
        <v>1634</v>
      </c>
      <c r="D2315" s="72" t="s">
        <v>2146</v>
      </c>
      <c r="E2315" s="14" t="s">
        <v>1621</v>
      </c>
      <c r="F2315" s="19" t="s">
        <v>1639</v>
      </c>
      <c r="G2315" s="88" t="s">
        <v>1641</v>
      </c>
      <c r="H2315" s="71" t="s">
        <v>1632</v>
      </c>
      <c r="I2315" s="99">
        <v>2360839.6</v>
      </c>
      <c r="J2315" s="75">
        <v>2450201.8395353509</v>
      </c>
      <c r="K2315" s="76">
        <v>5</v>
      </c>
      <c r="L2315" s="76" t="s">
        <v>2716</v>
      </c>
    </row>
    <row r="2316" spans="1:12" ht="75" customHeight="1" x14ac:dyDescent="0.3">
      <c r="A2316" s="70">
        <f t="shared" si="36"/>
        <v>2309</v>
      </c>
      <c r="B2316" s="4" t="s">
        <v>1642</v>
      </c>
      <c r="C2316" s="20" t="s">
        <v>1643</v>
      </c>
      <c r="D2316" s="72" t="s">
        <v>2146</v>
      </c>
      <c r="E2316" s="14" t="s">
        <v>1621</v>
      </c>
      <c r="F2316" s="19" t="s">
        <v>1644</v>
      </c>
      <c r="G2316" s="88" t="s">
        <v>1641</v>
      </c>
      <c r="H2316" s="71" t="s">
        <v>1632</v>
      </c>
      <c r="I2316" s="26">
        <v>3316029.6</v>
      </c>
      <c r="J2316" s="75">
        <v>3441547.5858138236</v>
      </c>
      <c r="K2316" s="76">
        <v>1</v>
      </c>
      <c r="L2316" s="76" t="s">
        <v>2716</v>
      </c>
    </row>
    <row r="2317" spans="1:12" ht="75" customHeight="1" x14ac:dyDescent="0.3">
      <c r="A2317" s="70">
        <f t="shared" si="36"/>
        <v>2310</v>
      </c>
      <c r="B2317" s="4" t="s">
        <v>1645</v>
      </c>
      <c r="C2317" s="20" t="s">
        <v>1646</v>
      </c>
      <c r="D2317" s="82" t="s">
        <v>1484</v>
      </c>
      <c r="E2317" s="14" t="s">
        <v>1616</v>
      </c>
      <c r="F2317" s="19" t="s">
        <v>1647</v>
      </c>
      <c r="G2317" s="88" t="s">
        <v>1618</v>
      </c>
      <c r="H2317" s="77" t="s">
        <v>1619</v>
      </c>
      <c r="I2317" s="75">
        <v>1823694.4950000001</v>
      </c>
      <c r="J2317" s="75">
        <v>1892379.6259932206</v>
      </c>
      <c r="K2317" s="76">
        <v>1</v>
      </c>
      <c r="L2317" s="76" t="s">
        <v>2716</v>
      </c>
    </row>
    <row r="2318" spans="1:12" ht="75" customHeight="1" x14ac:dyDescent="0.3">
      <c r="A2318" s="70">
        <f t="shared" si="36"/>
        <v>2311</v>
      </c>
      <c r="B2318" s="4" t="s">
        <v>1645</v>
      </c>
      <c r="C2318" s="20" t="s">
        <v>1646</v>
      </c>
      <c r="D2318" s="72" t="s">
        <v>2146</v>
      </c>
      <c r="E2318" s="14" t="s">
        <v>1621</v>
      </c>
      <c r="F2318" s="19" t="s">
        <v>1648</v>
      </c>
      <c r="G2318" s="88" t="s">
        <v>1640</v>
      </c>
      <c r="H2318" s="4" t="s">
        <v>1624</v>
      </c>
      <c r="I2318" s="75">
        <v>2069860.85</v>
      </c>
      <c r="J2318" s="75">
        <v>2145270.9386574202</v>
      </c>
      <c r="K2318" s="76">
        <v>2</v>
      </c>
      <c r="L2318" s="76" t="s">
        <v>2716</v>
      </c>
    </row>
    <row r="2319" spans="1:12" ht="75" customHeight="1" x14ac:dyDescent="0.3">
      <c r="A2319" s="70">
        <f t="shared" si="36"/>
        <v>2312</v>
      </c>
      <c r="B2319" s="4" t="s">
        <v>1645</v>
      </c>
      <c r="C2319" s="20" t="s">
        <v>1646</v>
      </c>
      <c r="D2319" s="72" t="s">
        <v>2146</v>
      </c>
      <c r="E2319" s="14" t="s">
        <v>1621</v>
      </c>
      <c r="F2319" s="19" t="s">
        <v>1649</v>
      </c>
      <c r="G2319" s="88" t="s">
        <v>1641</v>
      </c>
      <c r="H2319" s="4" t="s">
        <v>1624</v>
      </c>
      <c r="I2319" s="75">
        <v>2158998.5</v>
      </c>
      <c r="J2319" s="75">
        <v>2240720.6725327987</v>
      </c>
      <c r="K2319" s="76">
        <v>3</v>
      </c>
      <c r="L2319" s="76" t="s">
        <v>2716</v>
      </c>
    </row>
    <row r="2320" spans="1:12" ht="75" customHeight="1" x14ac:dyDescent="0.3">
      <c r="A2320" s="70">
        <f t="shared" si="36"/>
        <v>2313</v>
      </c>
      <c r="B2320" s="4" t="s">
        <v>1645</v>
      </c>
      <c r="C2320" s="20" t="s">
        <v>1646</v>
      </c>
      <c r="D2320" s="82" t="s">
        <v>1627</v>
      </c>
      <c r="E2320" s="14" t="s">
        <v>1616</v>
      </c>
      <c r="F2320" s="19" t="s">
        <v>1647</v>
      </c>
      <c r="G2320" s="88" t="s">
        <v>1650</v>
      </c>
      <c r="H2320" s="102" t="s">
        <v>1630</v>
      </c>
      <c r="I2320" s="75">
        <v>2227148.65</v>
      </c>
      <c r="J2320" s="75">
        <v>2227148.6499999994</v>
      </c>
      <c r="K2320" s="76">
        <v>4</v>
      </c>
      <c r="L2320" s="76" t="s">
        <v>2716</v>
      </c>
    </row>
    <row r="2321" spans="1:12" ht="75" customHeight="1" x14ac:dyDescent="0.3">
      <c r="A2321" s="70">
        <f t="shared" si="36"/>
        <v>2314</v>
      </c>
      <c r="B2321" s="4" t="s">
        <v>1645</v>
      </c>
      <c r="C2321" s="20" t="s">
        <v>1646</v>
      </c>
      <c r="D2321" s="72" t="s">
        <v>2146</v>
      </c>
      <c r="E2321" s="14" t="s">
        <v>1621</v>
      </c>
      <c r="F2321" s="19" t="s">
        <v>1651</v>
      </c>
      <c r="G2321" s="88" t="s">
        <v>1640</v>
      </c>
      <c r="H2321" s="71" t="s">
        <v>1632</v>
      </c>
      <c r="I2321" s="26">
        <v>2288951.9500000002</v>
      </c>
      <c r="J2321" s="75">
        <v>2372344.0627993094</v>
      </c>
      <c r="K2321" s="76">
        <v>5</v>
      </c>
      <c r="L2321" s="76" t="s">
        <v>2716</v>
      </c>
    </row>
    <row r="2322" spans="1:12" ht="75" customHeight="1" x14ac:dyDescent="0.3">
      <c r="A2322" s="70">
        <f t="shared" si="36"/>
        <v>2315</v>
      </c>
      <c r="B2322" s="4" t="s">
        <v>1645</v>
      </c>
      <c r="C2322" s="20" t="s">
        <v>1646</v>
      </c>
      <c r="D2322" s="72" t="s">
        <v>2146</v>
      </c>
      <c r="E2322" s="14" t="s">
        <v>1621</v>
      </c>
      <c r="F2322" s="19" t="s">
        <v>1652</v>
      </c>
      <c r="G2322" s="88" t="s">
        <v>1641</v>
      </c>
      <c r="H2322" s="71" t="s">
        <v>1632</v>
      </c>
      <c r="I2322" s="26">
        <v>2378089.6</v>
      </c>
      <c r="J2322" s="75">
        <v>2468104.7846282674</v>
      </c>
      <c r="K2322" s="76">
        <v>6</v>
      </c>
      <c r="L2322" s="76" t="s">
        <v>2716</v>
      </c>
    </row>
    <row r="2323" spans="1:12" ht="75" customHeight="1" x14ac:dyDescent="0.3">
      <c r="A2323" s="70">
        <f t="shared" si="36"/>
        <v>2316</v>
      </c>
      <c r="B2323" s="4" t="s">
        <v>1653</v>
      </c>
      <c r="C2323" s="20" t="s">
        <v>1654</v>
      </c>
      <c r="D2323" s="82" t="s">
        <v>1484</v>
      </c>
      <c r="E2323" s="14" t="s">
        <v>1616</v>
      </c>
      <c r="F2323" s="19" t="s">
        <v>1647</v>
      </c>
      <c r="G2323" s="88" t="s">
        <v>1618</v>
      </c>
      <c r="H2323" s="77" t="s">
        <v>1619</v>
      </c>
      <c r="I2323" s="75">
        <v>1823694.4950000001</v>
      </c>
      <c r="J2323" s="75">
        <v>1892379.6259932206</v>
      </c>
      <c r="K2323" s="76">
        <v>1</v>
      </c>
      <c r="L2323" s="76" t="s">
        <v>2716</v>
      </c>
    </row>
    <row r="2324" spans="1:12" ht="75" customHeight="1" x14ac:dyDescent="0.3">
      <c r="A2324" s="70">
        <f t="shared" si="36"/>
        <v>2317</v>
      </c>
      <c r="B2324" s="4" t="s">
        <v>1653</v>
      </c>
      <c r="C2324" s="20" t="s">
        <v>1654</v>
      </c>
      <c r="D2324" s="72" t="s">
        <v>2146</v>
      </c>
      <c r="E2324" s="14" t="s">
        <v>1621</v>
      </c>
      <c r="F2324" s="19" t="s">
        <v>1655</v>
      </c>
      <c r="G2324" s="88" t="s">
        <v>1640</v>
      </c>
      <c r="H2324" s="4" t="s">
        <v>1624</v>
      </c>
      <c r="I2324" s="99">
        <v>2079890</v>
      </c>
      <c r="J2324" s="75">
        <v>2155665.4750990542</v>
      </c>
      <c r="K2324" s="76">
        <v>2</v>
      </c>
      <c r="L2324" s="76" t="s">
        <v>2716</v>
      </c>
    </row>
    <row r="2325" spans="1:12" ht="75" customHeight="1" x14ac:dyDescent="0.3">
      <c r="A2325" s="70">
        <f t="shared" si="36"/>
        <v>2318</v>
      </c>
      <c r="B2325" s="4" t="s">
        <v>1653</v>
      </c>
      <c r="C2325" s="20" t="s">
        <v>1654</v>
      </c>
      <c r="D2325" s="72" t="s">
        <v>2146</v>
      </c>
      <c r="E2325" s="14" t="s">
        <v>1621</v>
      </c>
      <c r="F2325" s="19" t="s">
        <v>1656</v>
      </c>
      <c r="G2325" s="88" t="s">
        <v>1641</v>
      </c>
      <c r="H2325" s="4" t="s">
        <v>1624</v>
      </c>
      <c r="I2325" s="99">
        <v>2169027.65</v>
      </c>
      <c r="J2325" s="75">
        <v>2251129.4448098205</v>
      </c>
      <c r="K2325" s="76">
        <v>3</v>
      </c>
      <c r="L2325" s="76" t="s">
        <v>2716</v>
      </c>
    </row>
    <row r="2326" spans="1:12" ht="75" customHeight="1" x14ac:dyDescent="0.3">
      <c r="A2326" s="70">
        <f t="shared" si="36"/>
        <v>2319</v>
      </c>
      <c r="B2326" s="4" t="s">
        <v>1653</v>
      </c>
      <c r="C2326" s="20" t="s">
        <v>1654</v>
      </c>
      <c r="D2326" s="72" t="s">
        <v>2146</v>
      </c>
      <c r="E2326" s="14" t="s">
        <v>1621</v>
      </c>
      <c r="F2326" s="19" t="s">
        <v>1652</v>
      </c>
      <c r="G2326" s="88" t="s">
        <v>1640</v>
      </c>
      <c r="H2326" s="71" t="s">
        <v>1632</v>
      </c>
      <c r="I2326" s="26">
        <v>2297576.9500000002</v>
      </c>
      <c r="J2326" s="75">
        <v>2381283.2926252759</v>
      </c>
      <c r="K2326" s="76">
        <v>4</v>
      </c>
      <c r="L2326" s="76" t="s">
        <v>2716</v>
      </c>
    </row>
    <row r="2327" spans="1:12" ht="75" customHeight="1" x14ac:dyDescent="0.3">
      <c r="A2327" s="70">
        <f t="shared" si="36"/>
        <v>2320</v>
      </c>
      <c r="B2327" s="4" t="s">
        <v>1653</v>
      </c>
      <c r="C2327" s="20" t="s">
        <v>1654</v>
      </c>
      <c r="D2327" s="72" t="s">
        <v>2146</v>
      </c>
      <c r="E2327" s="14" t="s">
        <v>1621</v>
      </c>
      <c r="F2327" s="19" t="s">
        <v>1652</v>
      </c>
      <c r="G2327" s="88" t="s">
        <v>1641</v>
      </c>
      <c r="H2327" s="71" t="s">
        <v>1632</v>
      </c>
      <c r="I2327" s="26">
        <v>2386714.6</v>
      </c>
      <c r="J2327" s="75">
        <v>2477056.2571747266</v>
      </c>
      <c r="K2327" s="76">
        <v>5</v>
      </c>
      <c r="L2327" s="76" t="s">
        <v>2716</v>
      </c>
    </row>
    <row r="2328" spans="1:12" ht="75" customHeight="1" x14ac:dyDescent="0.3">
      <c r="A2328" s="70">
        <f t="shared" si="36"/>
        <v>2321</v>
      </c>
      <c r="B2328" s="4" t="s">
        <v>1653</v>
      </c>
      <c r="C2328" s="20" t="s">
        <v>1654</v>
      </c>
      <c r="D2328" s="72" t="s">
        <v>2146</v>
      </c>
      <c r="E2328" s="14" t="s">
        <v>1621</v>
      </c>
      <c r="F2328" s="19" t="s">
        <v>1657</v>
      </c>
      <c r="G2328" s="88" t="s">
        <v>1641</v>
      </c>
      <c r="H2328" s="71" t="s">
        <v>1632</v>
      </c>
      <c r="I2328" s="26">
        <v>2427999.6</v>
      </c>
      <c r="J2328" s="75">
        <v>2519903.9724304415</v>
      </c>
      <c r="K2328" s="76">
        <v>6</v>
      </c>
      <c r="L2328" s="76" t="s">
        <v>2716</v>
      </c>
    </row>
    <row r="2329" spans="1:12" ht="75" customHeight="1" x14ac:dyDescent="0.3">
      <c r="A2329" s="70">
        <f t="shared" si="36"/>
        <v>2322</v>
      </c>
      <c r="B2329" s="4" t="s">
        <v>463</v>
      </c>
      <c r="C2329" s="20" t="s">
        <v>1658</v>
      </c>
      <c r="D2329" s="82" t="s">
        <v>73</v>
      </c>
      <c r="E2329" s="14" t="s">
        <v>74</v>
      </c>
      <c r="F2329" s="19" t="s">
        <v>858</v>
      </c>
      <c r="G2329" s="88" t="s">
        <v>859</v>
      </c>
      <c r="H2329" s="134"/>
      <c r="I2329" s="75">
        <v>235180.88999999998</v>
      </c>
      <c r="J2329" s="75">
        <v>235180.88999999996</v>
      </c>
      <c r="K2329" s="76">
        <v>1</v>
      </c>
      <c r="L2329" s="76" t="s">
        <v>2716</v>
      </c>
    </row>
    <row r="2330" spans="1:12" ht="75" customHeight="1" x14ac:dyDescent="0.3">
      <c r="A2330" s="70">
        <f t="shared" si="36"/>
        <v>2323</v>
      </c>
      <c r="B2330" s="4" t="s">
        <v>463</v>
      </c>
      <c r="C2330" s="20" t="s">
        <v>1658</v>
      </c>
      <c r="D2330" s="77" t="s">
        <v>183</v>
      </c>
      <c r="E2330" s="39" t="s">
        <v>184</v>
      </c>
      <c r="F2330" s="20" t="s">
        <v>1660</v>
      </c>
      <c r="G2330" s="88" t="s">
        <v>1661</v>
      </c>
      <c r="H2330" s="134"/>
      <c r="I2330" s="75">
        <v>274798.87800000003</v>
      </c>
      <c r="J2330" s="75">
        <v>314829.59661081695</v>
      </c>
      <c r="K2330" s="76">
        <v>2</v>
      </c>
      <c r="L2330" s="76" t="s">
        <v>2716</v>
      </c>
    </row>
    <row r="2331" spans="1:12" ht="75" customHeight="1" x14ac:dyDescent="0.3">
      <c r="A2331" s="70">
        <f t="shared" si="36"/>
        <v>2324</v>
      </c>
      <c r="B2331" s="4" t="s">
        <v>463</v>
      </c>
      <c r="C2331" s="20" t="s">
        <v>1658</v>
      </c>
      <c r="D2331" s="82" t="s">
        <v>73</v>
      </c>
      <c r="E2331" s="14" t="s">
        <v>74</v>
      </c>
      <c r="F2331" s="19" t="s">
        <v>860</v>
      </c>
      <c r="G2331" s="88" t="s">
        <v>80</v>
      </c>
      <c r="H2331" s="134"/>
      <c r="I2331" s="75">
        <v>338441.20327499998</v>
      </c>
      <c r="J2331" s="75">
        <v>338441.20327499998</v>
      </c>
      <c r="K2331" s="76">
        <v>3</v>
      </c>
      <c r="L2331" s="76" t="s">
        <v>2716</v>
      </c>
    </row>
    <row r="2332" spans="1:12" ht="75" customHeight="1" x14ac:dyDescent="0.3">
      <c r="A2332" s="70">
        <f t="shared" si="36"/>
        <v>2325</v>
      </c>
      <c r="B2332" s="4" t="s">
        <v>463</v>
      </c>
      <c r="C2332" s="20" t="s">
        <v>1658</v>
      </c>
      <c r="D2332" s="59" t="s">
        <v>110</v>
      </c>
      <c r="E2332" s="79" t="s">
        <v>141</v>
      </c>
      <c r="F2332" s="20" t="s">
        <v>1662</v>
      </c>
      <c r="G2332" s="79"/>
      <c r="H2332" s="126"/>
      <c r="I2332" s="96">
        <v>359900</v>
      </c>
      <c r="J2332" s="75">
        <v>411803.35992475436</v>
      </c>
      <c r="K2332" s="76">
        <v>4</v>
      </c>
      <c r="L2332" s="76" t="s">
        <v>2716</v>
      </c>
    </row>
    <row r="2333" spans="1:12" ht="75" customHeight="1" x14ac:dyDescent="0.3">
      <c r="A2333" s="70">
        <f t="shared" si="36"/>
        <v>2326</v>
      </c>
      <c r="B2333" s="4" t="s">
        <v>464</v>
      </c>
      <c r="C2333" s="20" t="s">
        <v>1663</v>
      </c>
      <c r="D2333" s="72" t="s">
        <v>273</v>
      </c>
      <c r="E2333" s="19" t="s">
        <v>726</v>
      </c>
      <c r="F2333" s="85" t="s">
        <v>1664</v>
      </c>
      <c r="G2333" s="85" t="s">
        <v>1665</v>
      </c>
      <c r="H2333" s="135"/>
      <c r="I2333" s="99">
        <v>384790.86</v>
      </c>
      <c r="J2333" s="75">
        <v>434776.53564148251</v>
      </c>
      <c r="K2333" s="76">
        <v>1</v>
      </c>
      <c r="L2333" s="76" t="s">
        <v>2716</v>
      </c>
    </row>
    <row r="2334" spans="1:12" ht="75" customHeight="1" x14ac:dyDescent="0.3">
      <c r="A2334" s="70">
        <f t="shared" si="36"/>
        <v>2327</v>
      </c>
      <c r="B2334" s="124" t="s">
        <v>464</v>
      </c>
      <c r="C2334" s="125" t="s">
        <v>1663</v>
      </c>
      <c r="D2334" s="59" t="s">
        <v>110</v>
      </c>
      <c r="E2334" s="79" t="s">
        <v>1666</v>
      </c>
      <c r="F2334" s="20" t="s">
        <v>1667</v>
      </c>
      <c r="G2334" s="79" t="s">
        <v>1668</v>
      </c>
      <c r="H2334" s="126"/>
      <c r="I2334" s="96">
        <v>420000</v>
      </c>
      <c r="J2334" s="75">
        <v>480570.74511919101</v>
      </c>
      <c r="K2334" s="76">
        <v>2</v>
      </c>
      <c r="L2334" s="76" t="s">
        <v>2716</v>
      </c>
    </row>
    <row r="2335" spans="1:12" ht="75" customHeight="1" x14ac:dyDescent="0.3">
      <c r="A2335" s="70">
        <f t="shared" si="36"/>
        <v>2328</v>
      </c>
      <c r="B2335" s="124" t="s">
        <v>464</v>
      </c>
      <c r="C2335" s="125" t="s">
        <v>1663</v>
      </c>
      <c r="D2335" s="59" t="s">
        <v>110</v>
      </c>
      <c r="E2335" s="79" t="s">
        <v>141</v>
      </c>
      <c r="F2335" s="20" t="s">
        <v>1669</v>
      </c>
      <c r="G2335" s="20"/>
      <c r="H2335" s="126"/>
      <c r="I2335" s="96">
        <v>440900</v>
      </c>
      <c r="J2335" s="75">
        <v>504484.86076916981</v>
      </c>
      <c r="K2335" s="76">
        <v>3</v>
      </c>
      <c r="L2335" s="76" t="s">
        <v>2716</v>
      </c>
    </row>
    <row r="2336" spans="1:12" ht="75" customHeight="1" x14ac:dyDescent="0.3">
      <c r="A2336" s="70">
        <f t="shared" si="36"/>
        <v>2329</v>
      </c>
      <c r="B2336" s="124" t="s">
        <v>464</v>
      </c>
      <c r="C2336" s="125" t="s">
        <v>1663</v>
      </c>
      <c r="D2336" s="59" t="s">
        <v>110</v>
      </c>
      <c r="E2336" s="79" t="s">
        <v>118</v>
      </c>
      <c r="F2336" s="20" t="s">
        <v>1670</v>
      </c>
      <c r="G2336" s="20" t="s">
        <v>1671</v>
      </c>
      <c r="H2336" s="126"/>
      <c r="I2336" s="96">
        <v>460000</v>
      </c>
      <c r="J2336" s="75">
        <v>526339.38751149492</v>
      </c>
      <c r="K2336" s="76">
        <v>4</v>
      </c>
      <c r="L2336" s="76" t="s">
        <v>2716</v>
      </c>
    </row>
    <row r="2337" spans="1:12" ht="75" customHeight="1" x14ac:dyDescent="0.3">
      <c r="A2337" s="70">
        <f t="shared" si="36"/>
        <v>2330</v>
      </c>
      <c r="B2337" s="124" t="s">
        <v>464</v>
      </c>
      <c r="C2337" s="125" t="s">
        <v>1663</v>
      </c>
      <c r="D2337" s="59" t="s">
        <v>110</v>
      </c>
      <c r="E2337" s="79" t="s">
        <v>111</v>
      </c>
      <c r="F2337" s="20" t="s">
        <v>1672</v>
      </c>
      <c r="G2337" s="20"/>
      <c r="H2337" s="126"/>
      <c r="I2337" s="96">
        <v>474900</v>
      </c>
      <c r="J2337" s="75">
        <v>543388.206802628</v>
      </c>
      <c r="K2337" s="76">
        <v>5</v>
      </c>
      <c r="L2337" s="76" t="s">
        <v>2716</v>
      </c>
    </row>
    <row r="2338" spans="1:12" ht="75" customHeight="1" x14ac:dyDescent="0.3">
      <c r="A2338" s="70">
        <f t="shared" si="36"/>
        <v>2331</v>
      </c>
      <c r="B2338" s="4" t="s">
        <v>464</v>
      </c>
      <c r="C2338" s="20" t="s">
        <v>1663</v>
      </c>
      <c r="D2338" s="82" t="s">
        <v>1484</v>
      </c>
      <c r="E2338" s="14" t="s">
        <v>171</v>
      </c>
      <c r="F2338" s="19" t="s">
        <v>1673</v>
      </c>
      <c r="G2338" s="14" t="s">
        <v>1674</v>
      </c>
      <c r="H2338" s="134"/>
      <c r="I2338" s="75">
        <v>677026.76949999982</v>
      </c>
      <c r="J2338" s="75">
        <v>775651.14635005686</v>
      </c>
      <c r="K2338" s="76">
        <v>6</v>
      </c>
      <c r="L2338" s="76" t="s">
        <v>2716</v>
      </c>
    </row>
    <row r="2339" spans="1:12" ht="75" customHeight="1" x14ac:dyDescent="0.3">
      <c r="A2339" s="70">
        <f t="shared" si="36"/>
        <v>2332</v>
      </c>
      <c r="B2339" s="4" t="s">
        <v>465</v>
      </c>
      <c r="C2339" s="20" t="s">
        <v>1675</v>
      </c>
      <c r="D2339" s="72" t="s">
        <v>273</v>
      </c>
      <c r="E2339" s="19" t="s">
        <v>726</v>
      </c>
      <c r="F2339" s="85" t="s">
        <v>1676</v>
      </c>
      <c r="G2339" s="85" t="s">
        <v>1677</v>
      </c>
      <c r="H2339" s="135"/>
      <c r="I2339" s="99">
        <v>439865.46</v>
      </c>
      <c r="J2339" s="75">
        <v>497243.8841609254</v>
      </c>
      <c r="K2339" s="76">
        <v>1</v>
      </c>
      <c r="L2339" s="76" t="s">
        <v>2716</v>
      </c>
    </row>
    <row r="2340" spans="1:12" ht="75" customHeight="1" x14ac:dyDescent="0.3">
      <c r="A2340" s="70">
        <f t="shared" si="36"/>
        <v>2333</v>
      </c>
      <c r="B2340" s="4" t="s">
        <v>465</v>
      </c>
      <c r="C2340" s="20" t="s">
        <v>1675</v>
      </c>
      <c r="D2340" s="72" t="s">
        <v>273</v>
      </c>
      <c r="E2340" s="19" t="s">
        <v>726</v>
      </c>
      <c r="F2340" s="85" t="s">
        <v>1678</v>
      </c>
      <c r="G2340" s="85" t="s">
        <v>1679</v>
      </c>
      <c r="H2340" s="135"/>
      <c r="I2340" s="99">
        <v>465803.82</v>
      </c>
      <c r="J2340" s="75">
        <v>526439.39561747655</v>
      </c>
      <c r="K2340" s="76">
        <v>2</v>
      </c>
      <c r="L2340" s="76" t="s">
        <v>2716</v>
      </c>
    </row>
    <row r="2341" spans="1:12" ht="75" customHeight="1" x14ac:dyDescent="0.3">
      <c r="A2341" s="70">
        <f t="shared" si="36"/>
        <v>2334</v>
      </c>
      <c r="B2341" s="4" t="s">
        <v>465</v>
      </c>
      <c r="C2341" s="20" t="s">
        <v>1675</v>
      </c>
      <c r="D2341" s="82" t="s">
        <v>1484</v>
      </c>
      <c r="E2341" s="14" t="s">
        <v>171</v>
      </c>
      <c r="F2341" s="19" t="s">
        <v>1680</v>
      </c>
      <c r="G2341" s="14" t="s">
        <v>1681</v>
      </c>
      <c r="H2341" s="134"/>
      <c r="I2341" s="75">
        <v>634010.272</v>
      </c>
      <c r="J2341" s="75">
        <v>726368.31574281142</v>
      </c>
      <c r="K2341" s="76">
        <v>3</v>
      </c>
      <c r="L2341" s="76" t="s">
        <v>2716</v>
      </c>
    </row>
    <row r="2342" spans="1:12" ht="75" customHeight="1" x14ac:dyDescent="0.3">
      <c r="A2342" s="70">
        <f t="shared" si="36"/>
        <v>2335</v>
      </c>
      <c r="B2342" s="4" t="s">
        <v>465</v>
      </c>
      <c r="C2342" s="83" t="s">
        <v>1675</v>
      </c>
      <c r="D2342" s="61" t="s">
        <v>2371</v>
      </c>
      <c r="E2342" s="136" t="s">
        <v>2695</v>
      </c>
      <c r="F2342" s="137" t="s">
        <v>2696</v>
      </c>
      <c r="G2342" s="137" t="s">
        <v>2697</v>
      </c>
      <c r="H2342" s="102"/>
      <c r="I2342" s="75">
        <v>652000</v>
      </c>
      <c r="J2342" s="75">
        <v>651999.99999999988</v>
      </c>
      <c r="K2342" s="76">
        <v>4</v>
      </c>
      <c r="L2342" s="76" t="s">
        <v>2716</v>
      </c>
    </row>
    <row r="2343" spans="1:12" ht="75" customHeight="1" x14ac:dyDescent="0.3">
      <c r="A2343" s="70">
        <f t="shared" si="36"/>
        <v>2336</v>
      </c>
      <c r="B2343" s="4" t="s">
        <v>465</v>
      </c>
      <c r="C2343" s="20" t="s">
        <v>1675</v>
      </c>
      <c r="D2343" s="82" t="s">
        <v>1484</v>
      </c>
      <c r="E2343" s="14" t="s">
        <v>171</v>
      </c>
      <c r="F2343" s="19" t="s">
        <v>1682</v>
      </c>
      <c r="G2343" s="14" t="s">
        <v>1681</v>
      </c>
      <c r="H2343" s="134"/>
      <c r="I2343" s="75">
        <v>684303.22199999995</v>
      </c>
      <c r="J2343" s="75">
        <v>783987.57997018541</v>
      </c>
      <c r="K2343" s="76">
        <v>5</v>
      </c>
      <c r="L2343" s="76" t="s">
        <v>2716</v>
      </c>
    </row>
    <row r="2344" spans="1:12" ht="75" customHeight="1" x14ac:dyDescent="0.3">
      <c r="A2344" s="70">
        <f t="shared" si="36"/>
        <v>2337</v>
      </c>
      <c r="B2344" s="4" t="s">
        <v>465</v>
      </c>
      <c r="C2344" s="20" t="s">
        <v>1675</v>
      </c>
      <c r="D2344" s="82" t="s">
        <v>1484</v>
      </c>
      <c r="E2344" s="14" t="s">
        <v>171</v>
      </c>
      <c r="F2344" s="19" t="s">
        <v>1683</v>
      </c>
      <c r="G2344" s="14" t="s">
        <v>1684</v>
      </c>
      <c r="H2344" s="134"/>
      <c r="I2344" s="75">
        <v>711889.19199999992</v>
      </c>
      <c r="J2344" s="75">
        <v>815592.0751210649</v>
      </c>
      <c r="K2344" s="76">
        <v>6</v>
      </c>
      <c r="L2344" s="76" t="s">
        <v>2716</v>
      </c>
    </row>
    <row r="2345" spans="1:12" ht="75" customHeight="1" x14ac:dyDescent="0.3">
      <c r="A2345" s="70">
        <f t="shared" si="36"/>
        <v>2338</v>
      </c>
      <c r="B2345" s="4" t="s">
        <v>465</v>
      </c>
      <c r="C2345" s="83" t="s">
        <v>1675</v>
      </c>
      <c r="D2345" s="61" t="s">
        <v>2371</v>
      </c>
      <c r="E2345" s="136" t="s">
        <v>2698</v>
      </c>
      <c r="F2345" s="137" t="s">
        <v>2699</v>
      </c>
      <c r="G2345" s="137" t="s">
        <v>2700</v>
      </c>
      <c r="H2345" s="102"/>
      <c r="I2345" s="75">
        <v>727000</v>
      </c>
      <c r="J2345" s="75">
        <v>727000</v>
      </c>
      <c r="K2345" s="76">
        <v>7</v>
      </c>
      <c r="L2345" s="76" t="s">
        <v>2716</v>
      </c>
    </row>
    <row r="2346" spans="1:12" ht="75" customHeight="1" x14ac:dyDescent="0.3">
      <c r="A2346" s="70">
        <f t="shared" si="36"/>
        <v>2339</v>
      </c>
      <c r="B2346" s="4" t="s">
        <v>465</v>
      </c>
      <c r="C2346" s="20" t="s">
        <v>1675</v>
      </c>
      <c r="D2346" s="82" t="s">
        <v>1484</v>
      </c>
      <c r="E2346" s="14" t="s">
        <v>171</v>
      </c>
      <c r="F2346" s="19" t="s">
        <v>1685</v>
      </c>
      <c r="G2346" s="14" t="s">
        <v>1684</v>
      </c>
      <c r="H2346" s="134"/>
      <c r="I2346" s="75">
        <v>762281.19149999984</v>
      </c>
      <c r="J2346" s="75">
        <v>873324.8176652228</v>
      </c>
      <c r="K2346" s="76">
        <v>8</v>
      </c>
      <c r="L2346" s="76" t="s">
        <v>2716</v>
      </c>
    </row>
    <row r="2347" spans="1:12" ht="75" customHeight="1" x14ac:dyDescent="0.3">
      <c r="A2347" s="70">
        <f t="shared" si="36"/>
        <v>2340</v>
      </c>
      <c r="B2347" s="4" t="s">
        <v>466</v>
      </c>
      <c r="C2347" s="20" t="s">
        <v>1686</v>
      </c>
      <c r="D2347" s="82" t="s">
        <v>690</v>
      </c>
      <c r="E2347" s="14" t="s">
        <v>691</v>
      </c>
      <c r="F2347" s="19" t="s">
        <v>1687</v>
      </c>
      <c r="G2347" s="88" t="s">
        <v>1688</v>
      </c>
      <c r="H2347" s="134"/>
      <c r="I2347" s="75">
        <v>547987.92859999998</v>
      </c>
      <c r="J2347" s="75">
        <v>595498.61515775521</v>
      </c>
      <c r="K2347" s="76">
        <v>1</v>
      </c>
      <c r="L2347" s="76" t="s">
        <v>2716</v>
      </c>
    </row>
    <row r="2348" spans="1:12" ht="75" customHeight="1" x14ac:dyDescent="0.3">
      <c r="A2348" s="70">
        <f t="shared" si="36"/>
        <v>2341</v>
      </c>
      <c r="B2348" s="4" t="s">
        <v>466</v>
      </c>
      <c r="C2348" s="20" t="s">
        <v>1686</v>
      </c>
      <c r="D2348" s="72" t="s">
        <v>273</v>
      </c>
      <c r="E2348" s="19" t="s">
        <v>726</v>
      </c>
      <c r="F2348" s="85" t="s">
        <v>1689</v>
      </c>
      <c r="G2348" s="85" t="s">
        <v>1690</v>
      </c>
      <c r="H2348" s="135"/>
      <c r="I2348" s="99">
        <v>554989.14</v>
      </c>
      <c r="J2348" s="75">
        <v>627157.89998599049</v>
      </c>
      <c r="K2348" s="76">
        <v>2</v>
      </c>
      <c r="L2348" s="76" t="s">
        <v>2716</v>
      </c>
    </row>
    <row r="2349" spans="1:12" ht="75" customHeight="1" x14ac:dyDescent="0.3">
      <c r="A2349" s="70">
        <f t="shared" si="36"/>
        <v>2342</v>
      </c>
      <c r="B2349" s="4" t="s">
        <v>466</v>
      </c>
      <c r="C2349" s="20" t="s">
        <v>1686</v>
      </c>
      <c r="D2349" s="72" t="s">
        <v>273</v>
      </c>
      <c r="E2349" s="19" t="s">
        <v>726</v>
      </c>
      <c r="F2349" s="85" t="s">
        <v>1692</v>
      </c>
      <c r="G2349" s="85" t="s">
        <v>1693</v>
      </c>
      <c r="H2349" s="135"/>
      <c r="I2349" s="99">
        <v>581613.96</v>
      </c>
      <c r="J2349" s="75">
        <v>654898.51388721121</v>
      </c>
      <c r="K2349" s="76">
        <v>3</v>
      </c>
      <c r="L2349" s="76" t="s">
        <v>2716</v>
      </c>
    </row>
    <row r="2350" spans="1:12" ht="75" customHeight="1" x14ac:dyDescent="0.3">
      <c r="A2350" s="70">
        <f t="shared" si="36"/>
        <v>2343</v>
      </c>
      <c r="B2350" s="4" t="s">
        <v>466</v>
      </c>
      <c r="C2350" s="20" t="s">
        <v>1686</v>
      </c>
      <c r="D2350" s="72" t="s">
        <v>273</v>
      </c>
      <c r="E2350" s="19" t="s">
        <v>726</v>
      </c>
      <c r="F2350" s="85" t="s">
        <v>1696</v>
      </c>
      <c r="G2350" s="85" t="s">
        <v>1697</v>
      </c>
      <c r="H2350" s="135"/>
      <c r="I2350" s="99">
        <v>592919.55000000005</v>
      </c>
      <c r="J2350" s="75">
        <v>668730.34131755121</v>
      </c>
      <c r="K2350" s="76">
        <v>4</v>
      </c>
      <c r="L2350" s="76" t="s">
        <v>2716</v>
      </c>
    </row>
    <row r="2351" spans="1:12" ht="75" customHeight="1" x14ac:dyDescent="0.3">
      <c r="A2351" s="70">
        <f t="shared" si="36"/>
        <v>2344</v>
      </c>
      <c r="B2351" s="4" t="s">
        <v>466</v>
      </c>
      <c r="C2351" s="20" t="s">
        <v>1686</v>
      </c>
      <c r="D2351" s="59" t="s">
        <v>110</v>
      </c>
      <c r="E2351" s="79" t="s">
        <v>111</v>
      </c>
      <c r="F2351" s="79" t="s">
        <v>1691</v>
      </c>
      <c r="G2351" s="79" t="s">
        <v>1470</v>
      </c>
      <c r="H2351" s="126"/>
      <c r="I2351" s="96">
        <v>599900</v>
      </c>
      <c r="J2351" s="75">
        <v>686415.21427857794</v>
      </c>
      <c r="K2351" s="76">
        <v>5</v>
      </c>
      <c r="L2351" s="76" t="s">
        <v>2716</v>
      </c>
    </row>
    <row r="2352" spans="1:12" ht="75" customHeight="1" x14ac:dyDescent="0.3">
      <c r="A2352" s="70">
        <f t="shared" si="36"/>
        <v>2345</v>
      </c>
      <c r="B2352" s="4" t="s">
        <v>466</v>
      </c>
      <c r="C2352" s="20" t="s">
        <v>1686</v>
      </c>
      <c r="D2352" s="82" t="s">
        <v>690</v>
      </c>
      <c r="E2352" s="14" t="s">
        <v>691</v>
      </c>
      <c r="F2352" s="19" t="s">
        <v>1694</v>
      </c>
      <c r="G2352" s="88" t="s">
        <v>1695</v>
      </c>
      <c r="H2352" s="134"/>
      <c r="I2352" s="75">
        <v>608456.84384800005</v>
      </c>
      <c r="J2352" s="75">
        <v>658270.14581322449</v>
      </c>
      <c r="K2352" s="76">
        <v>6</v>
      </c>
      <c r="L2352" s="76" t="s">
        <v>2716</v>
      </c>
    </row>
    <row r="2353" spans="1:12" ht="75" customHeight="1" x14ac:dyDescent="0.3">
      <c r="A2353" s="70">
        <f t="shared" si="36"/>
        <v>2346</v>
      </c>
      <c r="B2353" s="4" t="s">
        <v>466</v>
      </c>
      <c r="C2353" s="20" t="s">
        <v>1686</v>
      </c>
      <c r="D2353" s="77" t="s">
        <v>73</v>
      </c>
      <c r="E2353" s="39" t="s">
        <v>74</v>
      </c>
      <c r="F2353" s="20" t="s">
        <v>1700</v>
      </c>
      <c r="G2353" s="73" t="s">
        <v>957</v>
      </c>
      <c r="H2353" s="138"/>
      <c r="I2353" s="75">
        <v>617108.15250000008</v>
      </c>
      <c r="J2353" s="75">
        <v>617108.15250000008</v>
      </c>
      <c r="K2353" s="76">
        <v>7</v>
      </c>
      <c r="L2353" s="76" t="s">
        <v>2716</v>
      </c>
    </row>
    <row r="2354" spans="1:12" ht="75" customHeight="1" x14ac:dyDescent="0.3">
      <c r="A2354" s="70">
        <f t="shared" si="36"/>
        <v>2347</v>
      </c>
      <c r="B2354" s="4" t="s">
        <v>466</v>
      </c>
      <c r="C2354" s="20" t="s">
        <v>1686</v>
      </c>
      <c r="D2354" s="72" t="s">
        <v>273</v>
      </c>
      <c r="E2354" s="19" t="s">
        <v>726</v>
      </c>
      <c r="F2354" s="85" t="s">
        <v>1698</v>
      </c>
      <c r="G2354" s="85" t="s">
        <v>1699</v>
      </c>
      <c r="H2354" s="135"/>
      <c r="I2354" s="99">
        <v>618056.86</v>
      </c>
      <c r="J2354" s="75">
        <v>696042.79444910411</v>
      </c>
      <c r="K2354" s="76">
        <v>8</v>
      </c>
      <c r="L2354" s="76" t="s">
        <v>2716</v>
      </c>
    </row>
    <row r="2355" spans="1:12" ht="75" customHeight="1" x14ac:dyDescent="0.3">
      <c r="A2355" s="70">
        <f t="shared" si="36"/>
        <v>2348</v>
      </c>
      <c r="B2355" s="4" t="s">
        <v>466</v>
      </c>
      <c r="C2355" s="20" t="s">
        <v>1686</v>
      </c>
      <c r="D2355" s="72" t="s">
        <v>273</v>
      </c>
      <c r="E2355" s="19" t="s">
        <v>726</v>
      </c>
      <c r="F2355" s="85" t="s">
        <v>1701</v>
      </c>
      <c r="G2355" s="85" t="s">
        <v>1702</v>
      </c>
      <c r="H2355" s="135"/>
      <c r="I2355" s="99">
        <v>674947.36</v>
      </c>
      <c r="J2355" s="75">
        <v>759992.11404089502</v>
      </c>
      <c r="K2355" s="76">
        <v>9</v>
      </c>
      <c r="L2355" s="76" t="s">
        <v>2716</v>
      </c>
    </row>
    <row r="2356" spans="1:12" ht="75" customHeight="1" x14ac:dyDescent="0.3">
      <c r="A2356" s="70">
        <f t="shared" si="36"/>
        <v>2349</v>
      </c>
      <c r="B2356" s="4" t="s">
        <v>466</v>
      </c>
      <c r="C2356" s="20" t="s">
        <v>1686</v>
      </c>
      <c r="D2356" s="82" t="s">
        <v>1484</v>
      </c>
      <c r="E2356" s="14" t="s">
        <v>171</v>
      </c>
      <c r="F2356" s="19" t="s">
        <v>1703</v>
      </c>
      <c r="G2356" s="14" t="s">
        <v>1495</v>
      </c>
      <c r="H2356" s="134"/>
      <c r="I2356" s="75">
        <v>676046.59</v>
      </c>
      <c r="J2356" s="75">
        <v>774528.18136986089</v>
      </c>
      <c r="K2356" s="76">
        <v>10</v>
      </c>
      <c r="L2356" s="76" t="s">
        <v>2716</v>
      </c>
    </row>
    <row r="2357" spans="1:12" ht="75" customHeight="1" x14ac:dyDescent="0.3">
      <c r="A2357" s="70">
        <f t="shared" si="36"/>
        <v>2350</v>
      </c>
      <c r="B2357" s="4" t="s">
        <v>466</v>
      </c>
      <c r="C2357" s="20" t="s">
        <v>1686</v>
      </c>
      <c r="D2357" s="72" t="s">
        <v>273</v>
      </c>
      <c r="E2357" s="19" t="s">
        <v>726</v>
      </c>
      <c r="F2357" s="85" t="s">
        <v>1704</v>
      </c>
      <c r="G2357" s="85" t="s">
        <v>1705</v>
      </c>
      <c r="H2357" s="135"/>
      <c r="I2357" s="99">
        <v>708504.51</v>
      </c>
      <c r="J2357" s="75">
        <v>797903.05866064376</v>
      </c>
      <c r="K2357" s="76">
        <v>11</v>
      </c>
      <c r="L2357" s="76" t="s">
        <v>2716</v>
      </c>
    </row>
    <row r="2358" spans="1:12" ht="75" customHeight="1" x14ac:dyDescent="0.3">
      <c r="A2358" s="70">
        <f t="shared" si="36"/>
        <v>2351</v>
      </c>
      <c r="B2358" s="4" t="s">
        <v>466</v>
      </c>
      <c r="C2358" s="20" t="s">
        <v>1686</v>
      </c>
      <c r="D2358" s="82" t="s">
        <v>1484</v>
      </c>
      <c r="E2358" s="14" t="s">
        <v>171</v>
      </c>
      <c r="F2358" s="19" t="s">
        <v>1706</v>
      </c>
      <c r="G2358" s="14" t="s">
        <v>1495</v>
      </c>
      <c r="H2358" s="134"/>
      <c r="I2358" s="75">
        <v>718804.73999999987</v>
      </c>
      <c r="J2358" s="75">
        <v>823515.03027659038</v>
      </c>
      <c r="K2358" s="76">
        <v>12</v>
      </c>
      <c r="L2358" s="76" t="s">
        <v>2716</v>
      </c>
    </row>
    <row r="2359" spans="1:12" ht="75" customHeight="1" x14ac:dyDescent="0.3">
      <c r="A2359" s="70">
        <f t="shared" si="36"/>
        <v>2352</v>
      </c>
      <c r="B2359" s="4" t="s">
        <v>466</v>
      </c>
      <c r="C2359" s="20" t="s">
        <v>1686</v>
      </c>
      <c r="D2359" s="82" t="s">
        <v>1484</v>
      </c>
      <c r="E2359" s="14" t="s">
        <v>171</v>
      </c>
      <c r="F2359" s="19" t="s">
        <v>1709</v>
      </c>
      <c r="G2359" s="14" t="s">
        <v>1499</v>
      </c>
      <c r="H2359" s="134"/>
      <c r="I2359" s="75">
        <v>738990.04599999997</v>
      </c>
      <c r="J2359" s="75">
        <v>846640.78607187408</v>
      </c>
      <c r="K2359" s="76">
        <v>13</v>
      </c>
      <c r="L2359" s="76" t="s">
        <v>2716</v>
      </c>
    </row>
    <row r="2360" spans="1:12" ht="75" customHeight="1" x14ac:dyDescent="0.3">
      <c r="A2360" s="70">
        <f t="shared" si="36"/>
        <v>2353</v>
      </c>
      <c r="B2360" s="4" t="s">
        <v>466</v>
      </c>
      <c r="C2360" s="20" t="s">
        <v>1686</v>
      </c>
      <c r="D2360" s="77" t="s">
        <v>183</v>
      </c>
      <c r="E2360" s="39" t="s">
        <v>184</v>
      </c>
      <c r="F2360" s="20" t="s">
        <v>1707</v>
      </c>
      <c r="G2360" s="88" t="s">
        <v>1708</v>
      </c>
      <c r="H2360" s="134"/>
      <c r="I2360" s="31">
        <v>749404.87800000003</v>
      </c>
      <c r="J2360" s="75">
        <v>858572.77568257914</v>
      </c>
      <c r="K2360" s="76">
        <v>14</v>
      </c>
      <c r="L2360" s="76" t="s">
        <v>2716</v>
      </c>
    </row>
    <row r="2361" spans="1:12" ht="75" customHeight="1" x14ac:dyDescent="0.3">
      <c r="A2361" s="70">
        <f t="shared" si="36"/>
        <v>2354</v>
      </c>
      <c r="B2361" s="4" t="s">
        <v>466</v>
      </c>
      <c r="C2361" s="20" t="s">
        <v>1686</v>
      </c>
      <c r="D2361" s="82" t="s">
        <v>1484</v>
      </c>
      <c r="E2361" s="14" t="s">
        <v>171</v>
      </c>
      <c r="F2361" s="19" t="s">
        <v>1710</v>
      </c>
      <c r="G2361" s="14" t="s">
        <v>1501</v>
      </c>
      <c r="H2361" s="134"/>
      <c r="I2361" s="75">
        <v>758707.89999999991</v>
      </c>
      <c r="J2361" s="75">
        <v>869230.99483120872</v>
      </c>
      <c r="K2361" s="76">
        <v>15</v>
      </c>
      <c r="L2361" s="76" t="s">
        <v>2716</v>
      </c>
    </row>
    <row r="2362" spans="1:12" ht="75" customHeight="1" x14ac:dyDescent="0.3">
      <c r="A2362" s="70">
        <f t="shared" si="36"/>
        <v>2355</v>
      </c>
      <c r="B2362" s="4" t="s">
        <v>466</v>
      </c>
      <c r="C2362" s="20" t="s">
        <v>1686</v>
      </c>
      <c r="D2362" s="82" t="s">
        <v>1484</v>
      </c>
      <c r="E2362" s="14" t="s">
        <v>171</v>
      </c>
      <c r="F2362" s="19" t="s">
        <v>1711</v>
      </c>
      <c r="G2362" s="14" t="s">
        <v>1499</v>
      </c>
      <c r="H2362" s="134"/>
      <c r="I2362" s="75">
        <v>781748.196</v>
      </c>
      <c r="J2362" s="75">
        <v>895627.63497860357</v>
      </c>
      <c r="K2362" s="76">
        <v>16</v>
      </c>
      <c r="L2362" s="76" t="s">
        <v>2716</v>
      </c>
    </row>
    <row r="2363" spans="1:12" ht="75" customHeight="1" x14ac:dyDescent="0.3">
      <c r="A2363" s="70">
        <f t="shared" si="36"/>
        <v>2356</v>
      </c>
      <c r="B2363" s="4" t="s">
        <v>466</v>
      </c>
      <c r="C2363" s="20" t="s">
        <v>1686</v>
      </c>
      <c r="D2363" s="82" t="s">
        <v>1484</v>
      </c>
      <c r="E2363" s="14" t="s">
        <v>171</v>
      </c>
      <c r="F2363" s="19" t="s">
        <v>1712</v>
      </c>
      <c r="G2363" s="14" t="s">
        <v>1501</v>
      </c>
      <c r="H2363" s="134"/>
      <c r="I2363" s="75">
        <v>801466.04999999993</v>
      </c>
      <c r="J2363" s="75">
        <v>918217.84373793832</v>
      </c>
      <c r="K2363" s="76">
        <v>17</v>
      </c>
      <c r="L2363" s="76" t="s">
        <v>2716</v>
      </c>
    </row>
    <row r="2364" spans="1:12" ht="75" customHeight="1" x14ac:dyDescent="0.3">
      <c r="A2364" s="70">
        <f t="shared" si="36"/>
        <v>2357</v>
      </c>
      <c r="B2364" s="4" t="s">
        <v>466</v>
      </c>
      <c r="C2364" s="83" t="s">
        <v>1686</v>
      </c>
      <c r="D2364" s="61" t="s">
        <v>2371</v>
      </c>
      <c r="E2364" s="44" t="s">
        <v>2689</v>
      </c>
      <c r="F2364" s="106" t="s">
        <v>2688</v>
      </c>
      <c r="G2364" s="139" t="s">
        <v>1507</v>
      </c>
      <c r="H2364" s="102"/>
      <c r="I2364" s="75">
        <v>814300</v>
      </c>
      <c r="J2364" s="75">
        <v>814300</v>
      </c>
      <c r="K2364" s="76">
        <v>18</v>
      </c>
      <c r="L2364" s="76" t="s">
        <v>2716</v>
      </c>
    </row>
    <row r="2365" spans="1:12" ht="75" customHeight="1" x14ac:dyDescent="0.3">
      <c r="A2365" s="70">
        <f t="shared" si="36"/>
        <v>2358</v>
      </c>
      <c r="B2365" s="4" t="s">
        <v>466</v>
      </c>
      <c r="C2365" s="83" t="s">
        <v>1686</v>
      </c>
      <c r="D2365" s="61" t="s">
        <v>2371</v>
      </c>
      <c r="E2365" s="44" t="s">
        <v>2701</v>
      </c>
      <c r="F2365" s="106" t="s">
        <v>2702</v>
      </c>
      <c r="G2365" s="139" t="s">
        <v>1507</v>
      </c>
      <c r="H2365" s="102"/>
      <c r="I2365" s="75">
        <v>840900</v>
      </c>
      <c r="J2365" s="75">
        <v>840899.99999999988</v>
      </c>
      <c r="K2365" s="76">
        <v>19</v>
      </c>
      <c r="L2365" s="76" t="s">
        <v>2716</v>
      </c>
    </row>
    <row r="2366" spans="1:12" ht="75" customHeight="1" x14ac:dyDescent="0.3">
      <c r="A2366" s="70">
        <f t="shared" si="36"/>
        <v>2359</v>
      </c>
      <c r="B2366" s="4" t="s">
        <v>466</v>
      </c>
      <c r="C2366" s="20" t="s">
        <v>1686</v>
      </c>
      <c r="D2366" s="82" t="s">
        <v>1484</v>
      </c>
      <c r="E2366" s="14" t="s">
        <v>171</v>
      </c>
      <c r="F2366" s="19" t="s">
        <v>1713</v>
      </c>
      <c r="G2366" s="14" t="s">
        <v>1505</v>
      </c>
      <c r="H2366" s="134"/>
      <c r="I2366" s="75">
        <v>877496.26449999993</v>
      </c>
      <c r="J2366" s="75">
        <v>1005323.5915323994</v>
      </c>
      <c r="K2366" s="76">
        <v>20</v>
      </c>
      <c r="L2366" s="76" t="s">
        <v>2716</v>
      </c>
    </row>
    <row r="2367" spans="1:12" ht="75" customHeight="1" x14ac:dyDescent="0.3">
      <c r="A2367" s="70">
        <f t="shared" si="36"/>
        <v>2360</v>
      </c>
      <c r="B2367" s="4" t="s">
        <v>466</v>
      </c>
      <c r="C2367" s="20" t="s">
        <v>1686</v>
      </c>
      <c r="D2367" s="82" t="s">
        <v>1484</v>
      </c>
      <c r="E2367" s="14" t="s">
        <v>171</v>
      </c>
      <c r="F2367" s="19" t="s">
        <v>1714</v>
      </c>
      <c r="G2367" s="14" t="s">
        <v>1505</v>
      </c>
      <c r="H2367" s="134"/>
      <c r="I2367" s="75">
        <v>923583.66449999996</v>
      </c>
      <c r="J2367" s="75">
        <v>1058124.6715675273</v>
      </c>
      <c r="K2367" s="76">
        <v>21</v>
      </c>
      <c r="L2367" s="76" t="s">
        <v>2716</v>
      </c>
    </row>
    <row r="2368" spans="1:12" ht="75" customHeight="1" x14ac:dyDescent="0.3">
      <c r="A2368" s="70">
        <f t="shared" si="36"/>
        <v>2361</v>
      </c>
      <c r="B2368" s="4" t="s">
        <v>467</v>
      </c>
      <c r="C2368" s="20" t="s">
        <v>1715</v>
      </c>
      <c r="D2368" s="82" t="s">
        <v>690</v>
      </c>
      <c r="E2368" s="14" t="s">
        <v>691</v>
      </c>
      <c r="F2368" s="19" t="s">
        <v>1716</v>
      </c>
      <c r="G2368" s="88" t="s">
        <v>1717</v>
      </c>
      <c r="H2368" s="134"/>
      <c r="I2368" s="29">
        <v>565997.00999999989</v>
      </c>
      <c r="J2368" s="75">
        <v>610281.09957401326</v>
      </c>
      <c r="K2368" s="76">
        <v>1</v>
      </c>
      <c r="L2368" s="76" t="s">
        <v>2716</v>
      </c>
    </row>
    <row r="2369" spans="1:12" ht="75" customHeight="1" x14ac:dyDescent="0.3">
      <c r="A2369" s="70">
        <f t="shared" si="36"/>
        <v>2362</v>
      </c>
      <c r="B2369" s="4" t="s">
        <v>467</v>
      </c>
      <c r="C2369" s="20" t="s">
        <v>1715</v>
      </c>
      <c r="D2369" s="72" t="s">
        <v>273</v>
      </c>
      <c r="E2369" s="19" t="s">
        <v>726</v>
      </c>
      <c r="F2369" s="85" t="s">
        <v>1720</v>
      </c>
      <c r="G2369" s="85" t="s">
        <v>1721</v>
      </c>
      <c r="H2369" s="135"/>
      <c r="I2369" s="99">
        <v>637350.16</v>
      </c>
      <c r="J2369" s="75">
        <v>717657.58959736163</v>
      </c>
      <c r="K2369" s="76">
        <v>2</v>
      </c>
      <c r="L2369" s="76" t="s">
        <v>2716</v>
      </c>
    </row>
    <row r="2370" spans="1:12" ht="75" customHeight="1" x14ac:dyDescent="0.3">
      <c r="A2370" s="70">
        <f t="shared" si="36"/>
        <v>2363</v>
      </c>
      <c r="B2370" s="4" t="s">
        <v>467</v>
      </c>
      <c r="C2370" s="20" t="s">
        <v>1715</v>
      </c>
      <c r="D2370" s="59" t="s">
        <v>110</v>
      </c>
      <c r="E2370" s="79" t="s">
        <v>1718</v>
      </c>
      <c r="F2370" s="79" t="s">
        <v>1691</v>
      </c>
      <c r="G2370" s="79" t="s">
        <v>1719</v>
      </c>
      <c r="H2370" s="126"/>
      <c r="I2370" s="96">
        <v>639900</v>
      </c>
      <c r="J2370" s="75">
        <v>732183.85667088174</v>
      </c>
      <c r="K2370" s="76">
        <v>3</v>
      </c>
      <c r="L2370" s="76" t="s">
        <v>2716</v>
      </c>
    </row>
    <row r="2371" spans="1:12" ht="75" customHeight="1" x14ac:dyDescent="0.3">
      <c r="A2371" s="70">
        <f t="shared" si="36"/>
        <v>2364</v>
      </c>
      <c r="B2371" s="4" t="s">
        <v>467</v>
      </c>
      <c r="C2371" s="20" t="s">
        <v>1715</v>
      </c>
      <c r="D2371" s="72" t="s">
        <v>273</v>
      </c>
      <c r="E2371" s="19" t="s">
        <v>726</v>
      </c>
      <c r="F2371" s="85" t="s">
        <v>1724</v>
      </c>
      <c r="G2371" s="85" t="s">
        <v>1725</v>
      </c>
      <c r="H2371" s="135"/>
      <c r="I2371" s="99">
        <v>670824.86</v>
      </c>
      <c r="J2371" s="75">
        <v>755969.45384122245</v>
      </c>
      <c r="K2371" s="76">
        <v>4</v>
      </c>
      <c r="L2371" s="76" t="s">
        <v>2716</v>
      </c>
    </row>
    <row r="2372" spans="1:12" ht="75" customHeight="1" x14ac:dyDescent="0.3">
      <c r="A2372" s="70">
        <f t="shared" si="36"/>
        <v>2365</v>
      </c>
      <c r="B2372" s="4" t="s">
        <v>467</v>
      </c>
      <c r="C2372" s="20" t="s">
        <v>1715</v>
      </c>
      <c r="D2372" s="72" t="s">
        <v>273</v>
      </c>
      <c r="E2372" s="19" t="s">
        <v>726</v>
      </c>
      <c r="F2372" s="85" t="s">
        <v>1726</v>
      </c>
      <c r="G2372" s="85" t="s">
        <v>1727</v>
      </c>
      <c r="H2372" s="135"/>
      <c r="I2372" s="99">
        <v>673793.06</v>
      </c>
      <c r="J2372" s="75">
        <v>758811.7448656956</v>
      </c>
      <c r="K2372" s="76">
        <v>5</v>
      </c>
      <c r="L2372" s="76" t="s">
        <v>2716</v>
      </c>
    </row>
    <row r="2373" spans="1:12" ht="75" customHeight="1" x14ac:dyDescent="0.3">
      <c r="A2373" s="70">
        <f t="shared" si="36"/>
        <v>2366</v>
      </c>
      <c r="B2373" s="4" t="s">
        <v>467</v>
      </c>
      <c r="C2373" s="20" t="s">
        <v>1715</v>
      </c>
      <c r="D2373" s="82" t="s">
        <v>690</v>
      </c>
      <c r="E2373" s="14" t="s">
        <v>691</v>
      </c>
      <c r="F2373" s="19" t="s">
        <v>1722</v>
      </c>
      <c r="G2373" s="88" t="s">
        <v>1723</v>
      </c>
      <c r="H2373" s="134"/>
      <c r="I2373" s="29">
        <v>685538.48719999997</v>
      </c>
      <c r="J2373" s="75">
        <v>737637.96925723995</v>
      </c>
      <c r="K2373" s="76">
        <v>6</v>
      </c>
      <c r="L2373" s="76" t="s">
        <v>2716</v>
      </c>
    </row>
    <row r="2374" spans="1:12" ht="75" customHeight="1" x14ac:dyDescent="0.3">
      <c r="A2374" s="70">
        <f t="shared" si="36"/>
        <v>2367</v>
      </c>
      <c r="B2374" s="4" t="s">
        <v>467</v>
      </c>
      <c r="C2374" s="20" t="s">
        <v>1715</v>
      </c>
      <c r="D2374" s="72" t="s">
        <v>273</v>
      </c>
      <c r="E2374" s="19" t="s">
        <v>726</v>
      </c>
      <c r="F2374" s="85" t="s">
        <v>1728</v>
      </c>
      <c r="G2374" s="85" t="s">
        <v>1729</v>
      </c>
      <c r="H2374" s="135"/>
      <c r="I2374" s="99">
        <v>692344.31</v>
      </c>
      <c r="J2374" s="75">
        <v>779671.55613395909</v>
      </c>
      <c r="K2374" s="76">
        <v>7</v>
      </c>
      <c r="L2374" s="76" t="s">
        <v>2716</v>
      </c>
    </row>
    <row r="2375" spans="1:12" ht="75" customHeight="1" x14ac:dyDescent="0.3">
      <c r="A2375" s="70">
        <f t="shared" si="36"/>
        <v>2368</v>
      </c>
      <c r="B2375" s="4" t="s">
        <v>467</v>
      </c>
      <c r="C2375" s="20" t="s">
        <v>1715</v>
      </c>
      <c r="D2375" s="72" t="s">
        <v>273</v>
      </c>
      <c r="E2375" s="19" t="s">
        <v>726</v>
      </c>
      <c r="F2375" s="85" t="s">
        <v>1730</v>
      </c>
      <c r="G2375" s="85" t="s">
        <v>1731</v>
      </c>
      <c r="H2375" s="135"/>
      <c r="I2375" s="99">
        <v>718480.96</v>
      </c>
      <c r="J2375" s="75">
        <v>809138.32937130576</v>
      </c>
      <c r="K2375" s="76">
        <v>8</v>
      </c>
      <c r="L2375" s="76" t="s">
        <v>2716</v>
      </c>
    </row>
    <row r="2376" spans="1:12" ht="75" customHeight="1" x14ac:dyDescent="0.3">
      <c r="A2376" s="70">
        <f t="shared" si="36"/>
        <v>2369</v>
      </c>
      <c r="B2376" s="4" t="s">
        <v>467</v>
      </c>
      <c r="C2376" s="20" t="s">
        <v>1715</v>
      </c>
      <c r="D2376" s="82" t="s">
        <v>1484</v>
      </c>
      <c r="E2376" s="14" t="s">
        <v>171</v>
      </c>
      <c r="F2376" s="19" t="s">
        <v>1732</v>
      </c>
      <c r="G2376" s="14" t="s">
        <v>1495</v>
      </c>
      <c r="H2376" s="134"/>
      <c r="I2376" s="75">
        <v>718856.48999999987</v>
      </c>
      <c r="J2376" s="75">
        <v>823574.31884335307</v>
      </c>
      <c r="K2376" s="76">
        <v>9</v>
      </c>
      <c r="L2376" s="76" t="s">
        <v>2716</v>
      </c>
    </row>
    <row r="2377" spans="1:12" ht="75" customHeight="1" x14ac:dyDescent="0.3">
      <c r="A2377" s="70">
        <f t="shared" ref="A2377:A2440" si="37">ROW(A2370)</f>
        <v>2370</v>
      </c>
      <c r="B2377" s="4" t="s">
        <v>467</v>
      </c>
      <c r="C2377" s="20" t="s">
        <v>1715</v>
      </c>
      <c r="D2377" s="72" t="s">
        <v>273</v>
      </c>
      <c r="E2377" s="19" t="s">
        <v>726</v>
      </c>
      <c r="F2377" s="85" t="s">
        <v>1733</v>
      </c>
      <c r="G2377" s="85" t="s">
        <v>1734</v>
      </c>
      <c r="H2377" s="135"/>
      <c r="I2377" s="99">
        <v>730683.56</v>
      </c>
      <c r="J2377" s="75">
        <v>822751.18975104543</v>
      </c>
      <c r="K2377" s="76">
        <v>10</v>
      </c>
      <c r="L2377" s="76" t="s">
        <v>2716</v>
      </c>
    </row>
    <row r="2378" spans="1:12" ht="75" customHeight="1" x14ac:dyDescent="0.3">
      <c r="A2378" s="70">
        <f t="shared" si="37"/>
        <v>2371</v>
      </c>
      <c r="B2378" s="4" t="s">
        <v>467</v>
      </c>
      <c r="C2378" s="20" t="s">
        <v>1715</v>
      </c>
      <c r="D2378" s="82" t="s">
        <v>1484</v>
      </c>
      <c r="E2378" s="14" t="s">
        <v>171</v>
      </c>
      <c r="F2378" s="19" t="s">
        <v>1739</v>
      </c>
      <c r="G2378" s="14" t="s">
        <v>1495</v>
      </c>
      <c r="H2378" s="134"/>
      <c r="I2378" s="75">
        <v>761614.6399999999</v>
      </c>
      <c r="J2378" s="75">
        <v>872561.16775008256</v>
      </c>
      <c r="K2378" s="76">
        <v>11</v>
      </c>
      <c r="L2378" s="76" t="s">
        <v>2716</v>
      </c>
    </row>
    <row r="2379" spans="1:12" ht="75" customHeight="1" x14ac:dyDescent="0.3">
      <c r="A2379" s="70">
        <f t="shared" si="37"/>
        <v>2372</v>
      </c>
      <c r="B2379" s="4" t="s">
        <v>467</v>
      </c>
      <c r="C2379" s="20" t="s">
        <v>1715</v>
      </c>
      <c r="D2379" s="72" t="s">
        <v>273</v>
      </c>
      <c r="E2379" s="19" t="s">
        <v>726</v>
      </c>
      <c r="F2379" s="85" t="s">
        <v>1735</v>
      </c>
      <c r="G2379" s="85" t="s">
        <v>1736</v>
      </c>
      <c r="H2379" s="135"/>
      <c r="I2379" s="99">
        <v>763581.11</v>
      </c>
      <c r="J2379" s="75">
        <v>860498.81140388013</v>
      </c>
      <c r="K2379" s="76">
        <v>12</v>
      </c>
      <c r="L2379" s="76" t="s">
        <v>2716</v>
      </c>
    </row>
    <row r="2380" spans="1:12" ht="75" customHeight="1" x14ac:dyDescent="0.3">
      <c r="A2380" s="70">
        <f t="shared" si="37"/>
        <v>2373</v>
      </c>
      <c r="B2380" s="4" t="s">
        <v>467</v>
      </c>
      <c r="C2380" s="20" t="s">
        <v>1715</v>
      </c>
      <c r="D2380" s="72" t="s">
        <v>273</v>
      </c>
      <c r="E2380" s="19" t="s">
        <v>726</v>
      </c>
      <c r="F2380" s="85" t="s">
        <v>1737</v>
      </c>
      <c r="G2380" s="85" t="s">
        <v>1738</v>
      </c>
      <c r="H2380" s="135"/>
      <c r="I2380" s="99">
        <v>764240.71</v>
      </c>
      <c r="J2380" s="75">
        <v>860672.00907723489</v>
      </c>
      <c r="K2380" s="76">
        <v>13</v>
      </c>
      <c r="L2380" s="76" t="s">
        <v>2716</v>
      </c>
    </row>
    <row r="2381" spans="1:12" ht="75" customHeight="1" x14ac:dyDescent="0.3">
      <c r="A2381" s="70">
        <f t="shared" si="37"/>
        <v>2374</v>
      </c>
      <c r="B2381" s="4" t="s">
        <v>467</v>
      </c>
      <c r="C2381" s="20" t="s">
        <v>1715</v>
      </c>
      <c r="D2381" s="82" t="s">
        <v>1484</v>
      </c>
      <c r="E2381" s="14" t="s">
        <v>171</v>
      </c>
      <c r="F2381" s="19" t="s">
        <v>1742</v>
      </c>
      <c r="G2381" s="14" t="s">
        <v>1499</v>
      </c>
      <c r="H2381" s="134"/>
      <c r="I2381" s="75">
        <v>781799.946</v>
      </c>
      <c r="J2381" s="75">
        <v>895686.92354536627</v>
      </c>
      <c r="K2381" s="76">
        <v>14</v>
      </c>
      <c r="L2381" s="76" t="s">
        <v>2716</v>
      </c>
    </row>
    <row r="2382" spans="1:12" ht="75" customHeight="1" x14ac:dyDescent="0.3">
      <c r="A2382" s="70">
        <f t="shared" si="37"/>
        <v>2375</v>
      </c>
      <c r="B2382" s="4" t="s">
        <v>467</v>
      </c>
      <c r="C2382" s="20" t="s">
        <v>1715</v>
      </c>
      <c r="D2382" s="72" t="s">
        <v>273</v>
      </c>
      <c r="E2382" s="19" t="s">
        <v>726</v>
      </c>
      <c r="F2382" s="85" t="s">
        <v>1740</v>
      </c>
      <c r="G2382" s="85" t="s">
        <v>1741</v>
      </c>
      <c r="H2382" s="135"/>
      <c r="I2382" s="99">
        <v>787821.41</v>
      </c>
      <c r="J2382" s="75">
        <v>887815.81684692146</v>
      </c>
      <c r="K2382" s="76">
        <v>15</v>
      </c>
      <c r="L2382" s="76" t="s">
        <v>2716</v>
      </c>
    </row>
    <row r="2383" spans="1:12" ht="75" customHeight="1" x14ac:dyDescent="0.3">
      <c r="A2383" s="70">
        <f t="shared" si="37"/>
        <v>2376</v>
      </c>
      <c r="B2383" s="4" t="s">
        <v>467</v>
      </c>
      <c r="C2383" s="20" t="s">
        <v>1715</v>
      </c>
      <c r="D2383" s="82" t="s">
        <v>1484</v>
      </c>
      <c r="E2383" s="14" t="s">
        <v>171</v>
      </c>
      <c r="F2383" s="19" t="s">
        <v>1745</v>
      </c>
      <c r="G2383" s="14" t="s">
        <v>1746</v>
      </c>
      <c r="H2383" s="134"/>
      <c r="I2383" s="75">
        <v>801517.79999999993</v>
      </c>
      <c r="J2383" s="75">
        <v>918277.13230470091</v>
      </c>
      <c r="K2383" s="76">
        <v>16</v>
      </c>
      <c r="L2383" s="76" t="s">
        <v>2716</v>
      </c>
    </row>
    <row r="2384" spans="1:12" ht="75" customHeight="1" x14ac:dyDescent="0.3">
      <c r="A2384" s="70">
        <f t="shared" si="37"/>
        <v>2377</v>
      </c>
      <c r="B2384" s="4" t="s">
        <v>467</v>
      </c>
      <c r="C2384" s="20" t="s">
        <v>1715</v>
      </c>
      <c r="D2384" s="72" t="s">
        <v>273</v>
      </c>
      <c r="E2384" s="19" t="s">
        <v>726</v>
      </c>
      <c r="F2384" s="85" t="s">
        <v>1743</v>
      </c>
      <c r="G2384" s="85" t="s">
        <v>1744</v>
      </c>
      <c r="H2384" s="135"/>
      <c r="I2384" s="99">
        <v>804837.86</v>
      </c>
      <c r="J2384" s="75">
        <v>895541.50581144041</v>
      </c>
      <c r="K2384" s="76">
        <v>17</v>
      </c>
      <c r="L2384" s="76" t="s">
        <v>2716</v>
      </c>
    </row>
    <row r="2385" spans="1:12" ht="75" customHeight="1" x14ac:dyDescent="0.3">
      <c r="A2385" s="70">
        <f t="shared" si="37"/>
        <v>2378</v>
      </c>
      <c r="B2385" s="4" t="s">
        <v>467</v>
      </c>
      <c r="C2385" s="20" t="s">
        <v>1715</v>
      </c>
      <c r="D2385" s="72" t="s">
        <v>273</v>
      </c>
      <c r="E2385" s="19" t="s">
        <v>726</v>
      </c>
      <c r="F2385" s="85" t="s">
        <v>1747</v>
      </c>
      <c r="G2385" s="85" t="s">
        <v>1748</v>
      </c>
      <c r="H2385" s="135"/>
      <c r="I2385" s="99">
        <v>808928.61</v>
      </c>
      <c r="J2385" s="75">
        <v>910998.59358284518</v>
      </c>
      <c r="K2385" s="76">
        <v>18</v>
      </c>
      <c r="L2385" s="76" t="s">
        <v>2716</v>
      </c>
    </row>
    <row r="2386" spans="1:12" ht="75" customHeight="1" x14ac:dyDescent="0.3">
      <c r="A2386" s="70">
        <f t="shared" si="37"/>
        <v>2379</v>
      </c>
      <c r="B2386" s="4" t="s">
        <v>467</v>
      </c>
      <c r="C2386" s="83" t="s">
        <v>1715</v>
      </c>
      <c r="D2386" s="61" t="s">
        <v>2371</v>
      </c>
      <c r="E2386" s="44" t="s">
        <v>2689</v>
      </c>
      <c r="F2386" s="106" t="s">
        <v>2688</v>
      </c>
      <c r="G2386" s="139" t="s">
        <v>1507</v>
      </c>
      <c r="H2386" s="102"/>
      <c r="I2386" s="75">
        <v>814300</v>
      </c>
      <c r="J2386" s="75">
        <v>814300</v>
      </c>
      <c r="K2386" s="76">
        <v>19</v>
      </c>
      <c r="L2386" s="76" t="s">
        <v>2716</v>
      </c>
    </row>
    <row r="2387" spans="1:12" ht="75" customHeight="1" x14ac:dyDescent="0.3">
      <c r="A2387" s="70">
        <f t="shared" si="37"/>
        <v>2380</v>
      </c>
      <c r="B2387" s="4" t="s">
        <v>467</v>
      </c>
      <c r="C2387" s="20" t="s">
        <v>1715</v>
      </c>
      <c r="D2387" s="82" t="s">
        <v>1484</v>
      </c>
      <c r="E2387" s="14" t="s">
        <v>171</v>
      </c>
      <c r="F2387" s="19" t="s">
        <v>1749</v>
      </c>
      <c r="G2387" s="14" t="s">
        <v>1499</v>
      </c>
      <c r="H2387" s="134"/>
      <c r="I2387" s="75">
        <v>824558.09600000002</v>
      </c>
      <c r="J2387" s="75">
        <v>944673.77245209587</v>
      </c>
      <c r="K2387" s="76">
        <v>20</v>
      </c>
      <c r="L2387" s="76" t="s">
        <v>2716</v>
      </c>
    </row>
    <row r="2388" spans="1:12" ht="75" customHeight="1" x14ac:dyDescent="0.3">
      <c r="A2388" s="70">
        <f t="shared" si="37"/>
        <v>2381</v>
      </c>
      <c r="B2388" s="4" t="s">
        <v>467</v>
      </c>
      <c r="C2388" s="20" t="s">
        <v>1715</v>
      </c>
      <c r="D2388" s="82" t="s">
        <v>1484</v>
      </c>
      <c r="E2388" s="14" t="s">
        <v>171</v>
      </c>
      <c r="F2388" s="19" t="s">
        <v>1592</v>
      </c>
      <c r="G2388" s="14" t="s">
        <v>1507</v>
      </c>
      <c r="H2388" s="134"/>
      <c r="I2388" s="75">
        <v>840156.60399999993</v>
      </c>
      <c r="J2388" s="75">
        <v>962544.55859617365</v>
      </c>
      <c r="K2388" s="76">
        <v>21</v>
      </c>
      <c r="L2388" s="76" t="s">
        <v>2716</v>
      </c>
    </row>
    <row r="2389" spans="1:12" ht="75" customHeight="1" x14ac:dyDescent="0.3">
      <c r="A2389" s="70">
        <f t="shared" si="37"/>
        <v>2382</v>
      </c>
      <c r="B2389" s="4" t="s">
        <v>467</v>
      </c>
      <c r="C2389" s="20" t="s">
        <v>1715</v>
      </c>
      <c r="D2389" s="82" t="s">
        <v>1484</v>
      </c>
      <c r="E2389" s="14" t="s">
        <v>171</v>
      </c>
      <c r="F2389" s="19" t="s">
        <v>1750</v>
      </c>
      <c r="G2389" s="14" t="s">
        <v>1746</v>
      </c>
      <c r="H2389" s="134"/>
      <c r="I2389" s="75">
        <v>844275.95</v>
      </c>
      <c r="J2389" s="75">
        <v>967263.98121143063</v>
      </c>
      <c r="K2389" s="76">
        <v>22</v>
      </c>
      <c r="L2389" s="76" t="s">
        <v>2716</v>
      </c>
    </row>
    <row r="2390" spans="1:12" ht="75" customHeight="1" x14ac:dyDescent="0.3">
      <c r="A2390" s="70">
        <f t="shared" si="37"/>
        <v>2383</v>
      </c>
      <c r="B2390" s="4" t="s">
        <v>467</v>
      </c>
      <c r="C2390" s="20" t="s">
        <v>1715</v>
      </c>
      <c r="D2390" s="82" t="s">
        <v>1484</v>
      </c>
      <c r="E2390" s="14" t="s">
        <v>171</v>
      </c>
      <c r="F2390" s="19" t="s">
        <v>1593</v>
      </c>
      <c r="G2390" s="14" t="s">
        <v>1511</v>
      </c>
      <c r="H2390" s="134"/>
      <c r="I2390" s="75">
        <v>860302.67200000002</v>
      </c>
      <c r="J2390" s="75">
        <v>985625.36048261414</v>
      </c>
      <c r="K2390" s="76">
        <v>23</v>
      </c>
      <c r="L2390" s="76" t="s">
        <v>2716</v>
      </c>
    </row>
    <row r="2391" spans="1:12" ht="75" customHeight="1" x14ac:dyDescent="0.3">
      <c r="A2391" s="70">
        <f t="shared" si="37"/>
        <v>2384</v>
      </c>
      <c r="B2391" s="4" t="s">
        <v>467</v>
      </c>
      <c r="C2391" s="20" t="s">
        <v>1715</v>
      </c>
      <c r="D2391" s="72" t="s">
        <v>273</v>
      </c>
      <c r="E2391" s="19" t="s">
        <v>726</v>
      </c>
      <c r="F2391" s="85" t="s">
        <v>1751</v>
      </c>
      <c r="G2391" s="85" t="s">
        <v>1752</v>
      </c>
      <c r="H2391" s="135"/>
      <c r="I2391" s="99">
        <v>878598.86</v>
      </c>
      <c r="J2391" s="75">
        <v>990115.21478157584</v>
      </c>
      <c r="K2391" s="76">
        <v>24</v>
      </c>
      <c r="L2391" s="76" t="s">
        <v>2716</v>
      </c>
    </row>
    <row r="2392" spans="1:12" ht="75" customHeight="1" x14ac:dyDescent="0.3">
      <c r="A2392" s="70">
        <f t="shared" si="37"/>
        <v>2385</v>
      </c>
      <c r="B2392" s="4" t="s">
        <v>467</v>
      </c>
      <c r="C2392" s="20" t="s">
        <v>1715</v>
      </c>
      <c r="D2392" s="82" t="s">
        <v>1484</v>
      </c>
      <c r="E2392" s="14" t="s">
        <v>171</v>
      </c>
      <c r="F2392" s="19" t="s">
        <v>1753</v>
      </c>
      <c r="G2392" s="14" t="s">
        <v>1507</v>
      </c>
      <c r="H2392" s="134"/>
      <c r="I2392" s="75">
        <v>886244.00399999984</v>
      </c>
      <c r="J2392" s="75">
        <v>1015345.6386313016</v>
      </c>
      <c r="K2392" s="76">
        <v>25</v>
      </c>
      <c r="L2392" s="76" t="s">
        <v>2716</v>
      </c>
    </row>
    <row r="2393" spans="1:12" ht="75" customHeight="1" x14ac:dyDescent="0.3">
      <c r="A2393" s="70">
        <f t="shared" si="37"/>
        <v>2386</v>
      </c>
      <c r="B2393" s="4" t="s">
        <v>467</v>
      </c>
      <c r="C2393" s="20" t="s">
        <v>1715</v>
      </c>
      <c r="D2393" s="82" t="s">
        <v>1484</v>
      </c>
      <c r="E2393" s="14" t="s">
        <v>171</v>
      </c>
      <c r="F2393" s="19" t="s">
        <v>1596</v>
      </c>
      <c r="G2393" s="14" t="s">
        <v>1511</v>
      </c>
      <c r="H2393" s="134"/>
      <c r="I2393" s="75">
        <v>906390.07199999993</v>
      </c>
      <c r="J2393" s="75">
        <v>1038426.4405177421</v>
      </c>
      <c r="K2393" s="76">
        <v>26</v>
      </c>
      <c r="L2393" s="76" t="s">
        <v>2716</v>
      </c>
    </row>
    <row r="2394" spans="1:12" ht="75" customHeight="1" x14ac:dyDescent="0.3">
      <c r="A2394" s="70">
        <f t="shared" si="37"/>
        <v>2387</v>
      </c>
      <c r="B2394" s="4" t="s">
        <v>467</v>
      </c>
      <c r="C2394" s="20" t="s">
        <v>1715</v>
      </c>
      <c r="D2394" s="82" t="s">
        <v>1484</v>
      </c>
      <c r="E2394" s="14" t="s">
        <v>171</v>
      </c>
      <c r="F2394" s="19" t="s">
        <v>1754</v>
      </c>
      <c r="G2394" s="14" t="s">
        <v>1598</v>
      </c>
      <c r="H2394" s="134"/>
      <c r="I2394" s="75">
        <v>911785.40049999987</v>
      </c>
      <c r="J2394" s="75">
        <v>1044607.7215608102</v>
      </c>
      <c r="K2394" s="76">
        <v>27</v>
      </c>
      <c r="L2394" s="76" t="s">
        <v>2716</v>
      </c>
    </row>
    <row r="2395" spans="1:12" ht="75" customHeight="1" x14ac:dyDescent="0.3">
      <c r="A2395" s="70">
        <f t="shared" si="37"/>
        <v>2388</v>
      </c>
      <c r="B2395" s="4" t="s">
        <v>467</v>
      </c>
      <c r="C2395" s="20" t="s">
        <v>1715</v>
      </c>
      <c r="D2395" s="82" t="s">
        <v>1484</v>
      </c>
      <c r="E2395" s="14" t="s">
        <v>171</v>
      </c>
      <c r="F2395" s="19" t="s">
        <v>1755</v>
      </c>
      <c r="G2395" s="14" t="s">
        <v>1505</v>
      </c>
      <c r="H2395" s="134"/>
      <c r="I2395" s="75">
        <v>920306.16449999996</v>
      </c>
      <c r="J2395" s="75">
        <v>1054369.7290058916</v>
      </c>
      <c r="K2395" s="76">
        <v>28</v>
      </c>
      <c r="L2395" s="76" t="s">
        <v>2716</v>
      </c>
    </row>
    <row r="2396" spans="1:12" ht="75" customHeight="1" x14ac:dyDescent="0.3">
      <c r="A2396" s="70">
        <f t="shared" si="37"/>
        <v>2389</v>
      </c>
      <c r="B2396" s="4" t="s">
        <v>467</v>
      </c>
      <c r="C2396" s="20" t="s">
        <v>1715</v>
      </c>
      <c r="D2396" s="82" t="s">
        <v>1484</v>
      </c>
      <c r="E2396" s="14" t="s">
        <v>171</v>
      </c>
      <c r="F2396" s="19" t="s">
        <v>1756</v>
      </c>
      <c r="G2396" s="14" t="s">
        <v>1538</v>
      </c>
      <c r="H2396" s="134"/>
      <c r="I2396" s="75">
        <v>937597.29999999993</v>
      </c>
      <c r="J2396" s="75">
        <v>1074179.712416406</v>
      </c>
      <c r="K2396" s="76">
        <v>29</v>
      </c>
      <c r="L2396" s="76" t="s">
        <v>2716</v>
      </c>
    </row>
    <row r="2397" spans="1:12" ht="75" customHeight="1" x14ac:dyDescent="0.3">
      <c r="A2397" s="70">
        <f t="shared" si="37"/>
        <v>2390</v>
      </c>
      <c r="B2397" s="4" t="s">
        <v>467</v>
      </c>
      <c r="C2397" s="20" t="s">
        <v>1715</v>
      </c>
      <c r="D2397" s="82" t="s">
        <v>1484</v>
      </c>
      <c r="E2397" s="14" t="s">
        <v>171</v>
      </c>
      <c r="F2397" s="19" t="s">
        <v>1757</v>
      </c>
      <c r="G2397" s="14" t="s">
        <v>1598</v>
      </c>
      <c r="H2397" s="134"/>
      <c r="I2397" s="75">
        <v>957872.8004999999</v>
      </c>
      <c r="J2397" s="75">
        <v>1097408.8015959382</v>
      </c>
      <c r="K2397" s="76">
        <v>30</v>
      </c>
      <c r="L2397" s="76" t="s">
        <v>2716</v>
      </c>
    </row>
    <row r="2398" spans="1:12" ht="75" customHeight="1" x14ac:dyDescent="0.3">
      <c r="A2398" s="70">
        <f t="shared" si="37"/>
        <v>2391</v>
      </c>
      <c r="B2398" s="4" t="s">
        <v>467</v>
      </c>
      <c r="C2398" s="20" t="s">
        <v>1715</v>
      </c>
      <c r="D2398" s="82" t="s">
        <v>1484</v>
      </c>
      <c r="E2398" s="14" t="s">
        <v>171</v>
      </c>
      <c r="F2398" s="19" t="s">
        <v>1758</v>
      </c>
      <c r="G2398" s="14" t="s">
        <v>1505</v>
      </c>
      <c r="H2398" s="134"/>
      <c r="I2398" s="75">
        <v>966393.56449999986</v>
      </c>
      <c r="J2398" s="75">
        <v>1107170.8090410195</v>
      </c>
      <c r="K2398" s="76">
        <v>31</v>
      </c>
      <c r="L2398" s="76" t="s">
        <v>2716</v>
      </c>
    </row>
    <row r="2399" spans="1:12" ht="75" customHeight="1" x14ac:dyDescent="0.3">
      <c r="A2399" s="70">
        <f t="shared" si="37"/>
        <v>2392</v>
      </c>
      <c r="B2399" s="4" t="s">
        <v>467</v>
      </c>
      <c r="C2399" s="20" t="s">
        <v>1715</v>
      </c>
      <c r="D2399" s="72" t="s">
        <v>273</v>
      </c>
      <c r="E2399" s="19" t="s">
        <v>726</v>
      </c>
      <c r="F2399" s="85" t="s">
        <v>1759</v>
      </c>
      <c r="G2399" s="85" t="s">
        <v>1760</v>
      </c>
      <c r="H2399" s="135"/>
      <c r="I2399" s="99">
        <v>977900.41</v>
      </c>
      <c r="J2399" s="75">
        <v>1089903.4620485744</v>
      </c>
      <c r="K2399" s="76">
        <v>32</v>
      </c>
      <c r="L2399" s="76" t="s">
        <v>2716</v>
      </c>
    </row>
    <row r="2400" spans="1:12" ht="75" customHeight="1" x14ac:dyDescent="0.3">
      <c r="A2400" s="70">
        <f t="shared" si="37"/>
        <v>2393</v>
      </c>
      <c r="B2400" s="4" t="s">
        <v>467</v>
      </c>
      <c r="C2400" s="20" t="s">
        <v>1715</v>
      </c>
      <c r="D2400" s="82" t="s">
        <v>1484</v>
      </c>
      <c r="E2400" s="14" t="s">
        <v>171</v>
      </c>
      <c r="F2400" s="19" t="s">
        <v>1761</v>
      </c>
      <c r="G2400" s="14" t="s">
        <v>1538</v>
      </c>
      <c r="H2400" s="134"/>
      <c r="I2400" s="75">
        <v>983684.7</v>
      </c>
      <c r="J2400" s="75">
        <v>1126980.792451534</v>
      </c>
      <c r="K2400" s="76">
        <v>33</v>
      </c>
      <c r="L2400" s="76" t="s">
        <v>2716</v>
      </c>
    </row>
    <row r="2401" spans="1:12" ht="75" customHeight="1" x14ac:dyDescent="0.3">
      <c r="A2401" s="70">
        <f t="shared" si="37"/>
        <v>2394</v>
      </c>
      <c r="B2401" s="4" t="s">
        <v>467</v>
      </c>
      <c r="C2401" s="20" t="s">
        <v>1715</v>
      </c>
      <c r="D2401" s="72" t="s">
        <v>273</v>
      </c>
      <c r="E2401" s="19" t="s">
        <v>726</v>
      </c>
      <c r="F2401" s="85" t="s">
        <v>1762</v>
      </c>
      <c r="G2401" s="85" t="s">
        <v>1763</v>
      </c>
      <c r="H2401" s="135"/>
      <c r="I2401" s="99">
        <v>1068677.8600000001</v>
      </c>
      <c r="J2401" s="75">
        <v>1191078.0356750868</v>
      </c>
      <c r="K2401" s="76">
        <v>34</v>
      </c>
      <c r="L2401" s="76" t="s">
        <v>2716</v>
      </c>
    </row>
    <row r="2402" spans="1:12" ht="75" customHeight="1" x14ac:dyDescent="0.3">
      <c r="A2402" s="70">
        <f t="shared" si="37"/>
        <v>2395</v>
      </c>
      <c r="B2402" s="4" t="s">
        <v>467</v>
      </c>
      <c r="C2402" s="20" t="s">
        <v>1715</v>
      </c>
      <c r="D2402" s="82" t="s">
        <v>1484</v>
      </c>
      <c r="E2402" s="14" t="s">
        <v>171</v>
      </c>
      <c r="F2402" s="19" t="s">
        <v>1764</v>
      </c>
      <c r="G2402" s="14" t="s">
        <v>1765</v>
      </c>
      <c r="H2402" s="134"/>
      <c r="I2402" s="75">
        <v>1111283.0995</v>
      </c>
      <c r="J2402" s="75">
        <v>1273166.8065107721</v>
      </c>
      <c r="K2402" s="76">
        <v>35</v>
      </c>
      <c r="L2402" s="76" t="s">
        <v>2716</v>
      </c>
    </row>
    <row r="2403" spans="1:12" ht="75" customHeight="1" x14ac:dyDescent="0.3">
      <c r="A2403" s="70">
        <f t="shared" si="37"/>
        <v>2396</v>
      </c>
      <c r="B2403" s="4" t="s">
        <v>467</v>
      </c>
      <c r="C2403" s="20" t="s">
        <v>1715</v>
      </c>
      <c r="D2403" s="82" t="s">
        <v>1484</v>
      </c>
      <c r="E2403" s="14" t="s">
        <v>171</v>
      </c>
      <c r="F2403" s="19" t="s">
        <v>1766</v>
      </c>
      <c r="G2403" s="14" t="s">
        <v>1767</v>
      </c>
      <c r="H2403" s="134"/>
      <c r="I2403" s="75">
        <v>1137309.1059999999</v>
      </c>
      <c r="J2403" s="75">
        <v>1302984.0939299203</v>
      </c>
      <c r="K2403" s="76">
        <v>36</v>
      </c>
      <c r="L2403" s="76" t="s">
        <v>2716</v>
      </c>
    </row>
    <row r="2404" spans="1:12" ht="75" customHeight="1" x14ac:dyDescent="0.3">
      <c r="A2404" s="70">
        <f t="shared" si="37"/>
        <v>2397</v>
      </c>
      <c r="B2404" s="4" t="s">
        <v>468</v>
      </c>
      <c r="C2404" s="20" t="s">
        <v>1768</v>
      </c>
      <c r="D2404" s="59" t="s">
        <v>110</v>
      </c>
      <c r="E2404" s="79" t="s">
        <v>111</v>
      </c>
      <c r="F2404" s="79" t="s">
        <v>1769</v>
      </c>
      <c r="G2404" s="79" t="s">
        <v>1470</v>
      </c>
      <c r="H2404" s="126"/>
      <c r="I2404" s="96">
        <v>599900</v>
      </c>
      <c r="J2404" s="75">
        <v>686415.21427857794</v>
      </c>
      <c r="K2404" s="76">
        <v>1</v>
      </c>
      <c r="L2404" s="76" t="s">
        <v>2716</v>
      </c>
    </row>
    <row r="2405" spans="1:12" ht="75" customHeight="1" x14ac:dyDescent="0.3">
      <c r="A2405" s="70">
        <f t="shared" si="37"/>
        <v>2398</v>
      </c>
      <c r="B2405" s="4" t="s">
        <v>469</v>
      </c>
      <c r="C2405" s="20" t="s">
        <v>1770</v>
      </c>
      <c r="D2405" s="59" t="s">
        <v>110</v>
      </c>
      <c r="E2405" s="79" t="s">
        <v>113</v>
      </c>
      <c r="F2405" s="79" t="s">
        <v>1691</v>
      </c>
      <c r="G2405" s="79" t="s">
        <v>1475</v>
      </c>
      <c r="H2405" s="126"/>
      <c r="I2405" s="96">
        <v>639900</v>
      </c>
      <c r="J2405" s="75">
        <v>732183.85667088174</v>
      </c>
      <c r="K2405" s="76">
        <v>1</v>
      </c>
      <c r="L2405" s="76" t="s">
        <v>2716</v>
      </c>
    </row>
    <row r="2406" spans="1:12" ht="75" customHeight="1" x14ac:dyDescent="0.3">
      <c r="A2406" s="70">
        <f t="shared" si="37"/>
        <v>2399</v>
      </c>
      <c r="B2406" s="4" t="s">
        <v>470</v>
      </c>
      <c r="C2406" s="20" t="s">
        <v>1771</v>
      </c>
      <c r="D2406" s="72" t="s">
        <v>2146</v>
      </c>
      <c r="E2406" s="19" t="s">
        <v>231</v>
      </c>
      <c r="F2406" s="19" t="s">
        <v>1772</v>
      </c>
      <c r="G2406" s="85" t="s">
        <v>1773</v>
      </c>
      <c r="H2406" s="15"/>
      <c r="I2406" s="81">
        <v>471208.12</v>
      </c>
      <c r="J2406" s="75">
        <v>471208.11999999994</v>
      </c>
      <c r="K2406" s="76">
        <v>1</v>
      </c>
      <c r="L2406" s="76" t="s">
        <v>2716</v>
      </c>
    </row>
    <row r="2407" spans="1:12" ht="75" customHeight="1" x14ac:dyDescent="0.3">
      <c r="A2407" s="70">
        <f t="shared" si="37"/>
        <v>2400</v>
      </c>
      <c r="B2407" s="4" t="s">
        <v>470</v>
      </c>
      <c r="C2407" s="20" t="s">
        <v>1771</v>
      </c>
      <c r="D2407" s="72" t="s">
        <v>2146</v>
      </c>
      <c r="E2407" s="19" t="s">
        <v>231</v>
      </c>
      <c r="F2407" s="20" t="s">
        <v>1774</v>
      </c>
      <c r="G2407" s="85" t="s">
        <v>1775</v>
      </c>
      <c r="H2407" s="15"/>
      <c r="I2407" s="81">
        <v>479567.2</v>
      </c>
      <c r="J2407" s="75">
        <v>479567.2</v>
      </c>
      <c r="K2407" s="76">
        <v>2</v>
      </c>
      <c r="L2407" s="76" t="s">
        <v>2716</v>
      </c>
    </row>
    <row r="2408" spans="1:12" ht="75" customHeight="1" x14ac:dyDescent="0.3">
      <c r="A2408" s="70">
        <f t="shared" si="37"/>
        <v>2401</v>
      </c>
      <c r="B2408" s="4" t="s">
        <v>471</v>
      </c>
      <c r="C2408" s="20" t="s">
        <v>1781</v>
      </c>
      <c r="D2408" s="72" t="s">
        <v>2146</v>
      </c>
      <c r="E2408" s="19" t="s">
        <v>231</v>
      </c>
      <c r="F2408" s="19" t="s">
        <v>1782</v>
      </c>
      <c r="G2408" s="85" t="s">
        <v>1783</v>
      </c>
      <c r="H2408" s="15"/>
      <c r="I2408" s="81">
        <v>505187.24</v>
      </c>
      <c r="J2408" s="75">
        <v>505187.24</v>
      </c>
      <c r="K2408" s="76">
        <v>1</v>
      </c>
      <c r="L2408" s="76" t="s">
        <v>2716</v>
      </c>
    </row>
    <row r="2409" spans="1:12" ht="75" customHeight="1" x14ac:dyDescent="0.3">
      <c r="A2409" s="70">
        <f t="shared" si="37"/>
        <v>2402</v>
      </c>
      <c r="B2409" s="4" t="s">
        <v>471</v>
      </c>
      <c r="C2409" s="20" t="s">
        <v>1781</v>
      </c>
      <c r="D2409" s="77" t="s">
        <v>1576</v>
      </c>
      <c r="E2409" s="14" t="s">
        <v>1577</v>
      </c>
      <c r="F2409" s="132" t="s">
        <v>1594</v>
      </c>
      <c r="G2409" s="130" t="s">
        <v>1594</v>
      </c>
      <c r="H2409" s="134"/>
      <c r="I2409" s="75">
        <f>(676450+13000)*1.15</f>
        <v>792867.49999999988</v>
      </c>
      <c r="J2409" s="75">
        <v>908366.71898939426</v>
      </c>
      <c r="K2409" s="76">
        <v>2</v>
      </c>
      <c r="L2409" s="76" t="s">
        <v>2716</v>
      </c>
    </row>
    <row r="2410" spans="1:12" ht="75" customHeight="1" x14ac:dyDescent="0.3">
      <c r="A2410" s="70">
        <f t="shared" si="37"/>
        <v>2403</v>
      </c>
      <c r="B2410" s="4" t="s">
        <v>471</v>
      </c>
      <c r="C2410" s="20" t="s">
        <v>1781</v>
      </c>
      <c r="D2410" s="77" t="s">
        <v>1576</v>
      </c>
      <c r="E2410" s="14" t="s">
        <v>1577</v>
      </c>
      <c r="F2410" s="132" t="s">
        <v>1578</v>
      </c>
      <c r="G2410" s="130" t="s">
        <v>1578</v>
      </c>
      <c r="H2410" s="134"/>
      <c r="I2410" s="75">
        <f>(709050+13000)*1.15</f>
        <v>830357.49999999988</v>
      </c>
      <c r="J2410" s="75">
        <v>951317.99179968389</v>
      </c>
      <c r="K2410" s="76">
        <v>3</v>
      </c>
      <c r="L2410" s="76" t="s">
        <v>2716</v>
      </c>
    </row>
    <row r="2411" spans="1:12" ht="75" customHeight="1" x14ac:dyDescent="0.3">
      <c r="A2411" s="70">
        <f t="shared" si="37"/>
        <v>2404</v>
      </c>
      <c r="B2411" s="4" t="s">
        <v>471</v>
      </c>
      <c r="C2411" s="20" t="s">
        <v>1781</v>
      </c>
      <c r="D2411" s="77" t="s">
        <v>1576</v>
      </c>
      <c r="E2411" s="14" t="s">
        <v>1577</v>
      </c>
      <c r="F2411" s="132" t="s">
        <v>1776</v>
      </c>
      <c r="G2411" s="130" t="s">
        <v>1776</v>
      </c>
      <c r="H2411" s="134"/>
      <c r="I2411" s="75">
        <f>(741650+13000)*1.15</f>
        <v>867847.49999999988</v>
      </c>
      <c r="J2411" s="75">
        <v>994269.26460997353</v>
      </c>
      <c r="K2411" s="76">
        <v>4</v>
      </c>
      <c r="L2411" s="76" t="s">
        <v>2716</v>
      </c>
    </row>
    <row r="2412" spans="1:12" ht="75" customHeight="1" x14ac:dyDescent="0.3">
      <c r="A2412" s="70">
        <f t="shared" si="37"/>
        <v>2405</v>
      </c>
      <c r="B2412" s="4" t="s">
        <v>471</v>
      </c>
      <c r="C2412" s="20" t="s">
        <v>1781</v>
      </c>
      <c r="D2412" s="77" t="s">
        <v>1576</v>
      </c>
      <c r="E2412" s="14" t="s">
        <v>1577</v>
      </c>
      <c r="F2412" s="132" t="s">
        <v>1777</v>
      </c>
      <c r="G2412" s="130" t="s">
        <v>1777</v>
      </c>
      <c r="H2412" s="134"/>
      <c r="I2412" s="75">
        <f>(790550+13000)*1.15</f>
        <v>924082.49999999988</v>
      </c>
      <c r="J2412" s="75">
        <v>1058696.1738254081</v>
      </c>
      <c r="K2412" s="76">
        <v>5</v>
      </c>
      <c r="L2412" s="76" t="s">
        <v>2716</v>
      </c>
    </row>
    <row r="2413" spans="1:12" ht="75" customHeight="1" x14ac:dyDescent="0.3">
      <c r="A2413" s="70">
        <f t="shared" si="37"/>
        <v>2406</v>
      </c>
      <c r="B2413" s="4" t="s">
        <v>471</v>
      </c>
      <c r="C2413" s="20" t="s">
        <v>1781</v>
      </c>
      <c r="D2413" s="77" t="s">
        <v>1576</v>
      </c>
      <c r="E2413" s="14" t="s">
        <v>1577</v>
      </c>
      <c r="F2413" s="132" t="s">
        <v>1777</v>
      </c>
      <c r="G2413" s="130" t="s">
        <v>1777</v>
      </c>
      <c r="H2413" s="134"/>
      <c r="I2413" s="75">
        <f>(790550+13000)*1.15</f>
        <v>924082.49999999988</v>
      </c>
      <c r="J2413" s="75">
        <v>1058696.1738254081</v>
      </c>
      <c r="K2413" s="76">
        <v>6</v>
      </c>
      <c r="L2413" s="76" t="s">
        <v>2716</v>
      </c>
    </row>
    <row r="2414" spans="1:12" ht="75" customHeight="1" x14ac:dyDescent="0.3">
      <c r="A2414" s="70">
        <f t="shared" si="37"/>
        <v>2407</v>
      </c>
      <c r="B2414" s="4" t="s">
        <v>471</v>
      </c>
      <c r="C2414" s="20" t="s">
        <v>1781</v>
      </c>
      <c r="D2414" s="77" t="s">
        <v>1576</v>
      </c>
      <c r="E2414" s="14" t="s">
        <v>1577</v>
      </c>
      <c r="F2414" s="140" t="s">
        <v>1778</v>
      </c>
      <c r="G2414" s="141" t="s">
        <v>1778</v>
      </c>
      <c r="H2414" s="134"/>
      <c r="I2414" s="75">
        <f>(856755+13000)*1.15</f>
        <v>1000218.2499999999</v>
      </c>
      <c r="J2414" s="75">
        <v>1145922.830770354</v>
      </c>
      <c r="K2414" s="76">
        <v>7</v>
      </c>
      <c r="L2414" s="76" t="s">
        <v>2716</v>
      </c>
    </row>
    <row r="2415" spans="1:12" ht="75" customHeight="1" x14ac:dyDescent="0.3">
      <c r="A2415" s="70">
        <f t="shared" si="37"/>
        <v>2408</v>
      </c>
      <c r="B2415" s="4" t="s">
        <v>471</v>
      </c>
      <c r="C2415" s="20" t="s">
        <v>1781</v>
      </c>
      <c r="D2415" s="77" t="s">
        <v>1576</v>
      </c>
      <c r="E2415" s="14" t="s">
        <v>1577</v>
      </c>
      <c r="F2415" s="132" t="s">
        <v>1779</v>
      </c>
      <c r="G2415" s="130" t="s">
        <v>1779</v>
      </c>
      <c r="H2415" s="134"/>
      <c r="I2415" s="75">
        <f>(1385500+13000)*1.15</f>
        <v>1608274.9999999998</v>
      </c>
      <c r="J2415" s="75">
        <v>1842556.9026131956</v>
      </c>
      <c r="K2415" s="76">
        <v>8</v>
      </c>
      <c r="L2415" s="76" t="s">
        <v>2716</v>
      </c>
    </row>
    <row r="2416" spans="1:12" ht="75" customHeight="1" x14ac:dyDescent="0.3">
      <c r="A2416" s="70">
        <f t="shared" si="37"/>
        <v>2409</v>
      </c>
      <c r="B2416" s="4" t="s">
        <v>471</v>
      </c>
      <c r="C2416" s="20" t="s">
        <v>1781</v>
      </c>
      <c r="D2416" s="77" t="s">
        <v>1576</v>
      </c>
      <c r="E2416" s="14" t="s">
        <v>1577</v>
      </c>
      <c r="F2416" s="132" t="s">
        <v>1780</v>
      </c>
      <c r="G2416" s="130" t="s">
        <v>1780</v>
      </c>
      <c r="H2416" s="134"/>
      <c r="I2416" s="75">
        <f>(1385500+13000)*1.15</f>
        <v>1608274.9999999998</v>
      </c>
      <c r="J2416" s="75">
        <v>1842556.9026131956</v>
      </c>
      <c r="K2416" s="76">
        <v>9</v>
      </c>
      <c r="L2416" s="76" t="s">
        <v>2716</v>
      </c>
    </row>
    <row r="2417" spans="1:12" ht="75" customHeight="1" x14ac:dyDescent="0.3">
      <c r="A2417" s="70">
        <f t="shared" si="37"/>
        <v>2410</v>
      </c>
      <c r="B2417" s="87" t="s">
        <v>472</v>
      </c>
      <c r="C2417" s="19" t="s">
        <v>1784</v>
      </c>
      <c r="D2417" s="72" t="s">
        <v>1785</v>
      </c>
      <c r="E2417" s="14" t="s">
        <v>1786</v>
      </c>
      <c r="F2417" s="19" t="s">
        <v>1787</v>
      </c>
      <c r="G2417" s="88">
        <v>37845500</v>
      </c>
      <c r="H2417" s="5"/>
      <c r="I2417" s="99">
        <v>198950</v>
      </c>
      <c r="J2417" s="75">
        <v>210612.54613829925</v>
      </c>
      <c r="K2417" s="76">
        <v>1</v>
      </c>
      <c r="L2417" s="76" t="s">
        <v>2716</v>
      </c>
    </row>
    <row r="2418" spans="1:12" ht="75" customHeight="1" x14ac:dyDescent="0.3">
      <c r="A2418" s="70">
        <f t="shared" si="37"/>
        <v>2411</v>
      </c>
      <c r="B2418" s="87" t="s">
        <v>472</v>
      </c>
      <c r="C2418" s="19" t="s">
        <v>1784</v>
      </c>
      <c r="D2418" s="72" t="s">
        <v>1785</v>
      </c>
      <c r="E2418" s="14" t="s">
        <v>1788</v>
      </c>
      <c r="F2418" s="19" t="s">
        <v>1789</v>
      </c>
      <c r="G2418" s="88">
        <v>50292351</v>
      </c>
      <c r="H2418" s="5"/>
      <c r="I2418" s="99">
        <v>288860</v>
      </c>
      <c r="J2418" s="75">
        <v>305793.11423729133</v>
      </c>
      <c r="K2418" s="76">
        <v>2</v>
      </c>
      <c r="L2418" s="76" t="s">
        <v>2716</v>
      </c>
    </row>
    <row r="2419" spans="1:12" ht="75" customHeight="1" x14ac:dyDescent="0.3">
      <c r="A2419" s="70">
        <f t="shared" si="37"/>
        <v>2412</v>
      </c>
      <c r="B2419" s="87" t="s">
        <v>472</v>
      </c>
      <c r="C2419" s="19" t="s">
        <v>1784</v>
      </c>
      <c r="D2419" s="72" t="s">
        <v>1785</v>
      </c>
      <c r="E2419" s="14" t="s">
        <v>1788</v>
      </c>
      <c r="F2419" s="19" t="s">
        <v>1790</v>
      </c>
      <c r="G2419" s="88">
        <v>50292356</v>
      </c>
      <c r="H2419" s="5"/>
      <c r="I2419" s="99">
        <v>346500</v>
      </c>
      <c r="J2419" s="75">
        <v>366811.99918030004</v>
      </c>
      <c r="K2419" s="76">
        <v>3</v>
      </c>
      <c r="L2419" s="76" t="s">
        <v>2716</v>
      </c>
    </row>
    <row r="2420" spans="1:12" ht="75" customHeight="1" x14ac:dyDescent="0.3">
      <c r="A2420" s="70">
        <f t="shared" si="37"/>
        <v>2413</v>
      </c>
      <c r="B2420" s="87" t="s">
        <v>473</v>
      </c>
      <c r="C2420" s="19" t="s">
        <v>1791</v>
      </c>
      <c r="D2420" s="72" t="s">
        <v>1785</v>
      </c>
      <c r="E2420" s="14" t="s">
        <v>1788</v>
      </c>
      <c r="F2420" s="19" t="s">
        <v>1792</v>
      </c>
      <c r="G2420" s="88">
        <v>50295625</v>
      </c>
      <c r="H2420" s="5"/>
      <c r="I2420" s="99">
        <v>377150</v>
      </c>
      <c r="J2420" s="75">
        <v>399258.71714531066</v>
      </c>
      <c r="K2420" s="76">
        <v>1</v>
      </c>
      <c r="L2420" s="76" t="s">
        <v>2716</v>
      </c>
    </row>
    <row r="2421" spans="1:12" ht="75" customHeight="1" x14ac:dyDescent="0.3">
      <c r="A2421" s="70">
        <f t="shared" si="37"/>
        <v>2414</v>
      </c>
      <c r="B2421" s="87" t="s">
        <v>473</v>
      </c>
      <c r="C2421" s="19" t="s">
        <v>1791</v>
      </c>
      <c r="D2421" s="72" t="s">
        <v>1785</v>
      </c>
      <c r="E2421" s="14" t="s">
        <v>1788</v>
      </c>
      <c r="F2421" s="19" t="s">
        <v>1793</v>
      </c>
      <c r="G2421" s="88">
        <v>50295625</v>
      </c>
      <c r="H2421" s="5"/>
      <c r="I2421" s="99">
        <v>456950</v>
      </c>
      <c r="J2421" s="75">
        <v>483736.63210804638</v>
      </c>
      <c r="K2421" s="76">
        <v>2</v>
      </c>
      <c r="L2421" s="76" t="s">
        <v>2716</v>
      </c>
    </row>
    <row r="2422" spans="1:12" ht="75" customHeight="1" x14ac:dyDescent="0.3">
      <c r="A2422" s="70">
        <f t="shared" si="37"/>
        <v>2415</v>
      </c>
      <c r="B2422" s="87" t="s">
        <v>474</v>
      </c>
      <c r="C2422" s="19" t="s">
        <v>1794</v>
      </c>
      <c r="D2422" s="72" t="s">
        <v>1785</v>
      </c>
      <c r="E2422" s="14" t="s">
        <v>1788</v>
      </c>
      <c r="F2422" s="19" t="s">
        <v>1795</v>
      </c>
      <c r="G2422" s="88">
        <v>50295620</v>
      </c>
      <c r="H2422" s="5"/>
      <c r="I2422" s="99">
        <v>456950</v>
      </c>
      <c r="J2422" s="75">
        <v>483736.63210804638</v>
      </c>
      <c r="K2422" s="76">
        <v>1</v>
      </c>
      <c r="L2422" s="76" t="s">
        <v>2716</v>
      </c>
    </row>
    <row r="2423" spans="1:12" ht="75" customHeight="1" x14ac:dyDescent="0.3">
      <c r="A2423" s="70">
        <f t="shared" si="37"/>
        <v>2416</v>
      </c>
      <c r="B2423" s="87" t="s">
        <v>475</v>
      </c>
      <c r="C2423" s="19" t="s">
        <v>1796</v>
      </c>
      <c r="D2423" s="72" t="s">
        <v>1785</v>
      </c>
      <c r="E2423" s="14" t="s">
        <v>1786</v>
      </c>
      <c r="F2423" s="19" t="s">
        <v>1797</v>
      </c>
      <c r="G2423" s="88">
        <v>37830101</v>
      </c>
      <c r="H2423" s="5"/>
      <c r="I2423" s="99">
        <v>81150</v>
      </c>
      <c r="J2423" s="75">
        <v>85907.05262187979</v>
      </c>
      <c r="K2423" s="76">
        <v>1</v>
      </c>
      <c r="L2423" s="76" t="s">
        <v>2716</v>
      </c>
    </row>
    <row r="2424" spans="1:12" ht="75" customHeight="1" x14ac:dyDescent="0.3">
      <c r="A2424" s="70">
        <f t="shared" si="37"/>
        <v>2417</v>
      </c>
      <c r="B2424" s="87" t="s">
        <v>475</v>
      </c>
      <c r="C2424" s="19" t="s">
        <v>1796</v>
      </c>
      <c r="D2424" s="72" t="s">
        <v>1785</v>
      </c>
      <c r="E2424" s="14" t="s">
        <v>1798</v>
      </c>
      <c r="F2424" s="19" t="s">
        <v>1799</v>
      </c>
      <c r="G2424" s="88">
        <v>37830120</v>
      </c>
      <c r="H2424" s="5"/>
      <c r="I2424" s="99">
        <v>155450</v>
      </c>
      <c r="J2424" s="75">
        <v>164562.55489921392</v>
      </c>
      <c r="K2424" s="76">
        <v>2</v>
      </c>
      <c r="L2424" s="76" t="s">
        <v>2716</v>
      </c>
    </row>
    <row r="2425" spans="1:12" ht="75" customHeight="1" x14ac:dyDescent="0.3">
      <c r="A2425" s="70">
        <f t="shared" si="37"/>
        <v>2418</v>
      </c>
      <c r="B2425" s="87" t="s">
        <v>476</v>
      </c>
      <c r="C2425" s="19" t="s">
        <v>1800</v>
      </c>
      <c r="D2425" s="72" t="s">
        <v>1785</v>
      </c>
      <c r="E2425" s="14" t="s">
        <v>1786</v>
      </c>
      <c r="F2425" s="19" t="s">
        <v>1801</v>
      </c>
      <c r="G2425" s="88">
        <v>37835100</v>
      </c>
      <c r="H2425" s="5"/>
      <c r="I2425" s="99">
        <v>96050</v>
      </c>
      <c r="J2425" s="75">
        <v>101680.49789687683</v>
      </c>
      <c r="K2425" s="76">
        <v>1</v>
      </c>
      <c r="L2425" s="76" t="s">
        <v>2716</v>
      </c>
    </row>
    <row r="2426" spans="1:12" ht="75" customHeight="1" x14ac:dyDescent="0.3">
      <c r="A2426" s="70">
        <f t="shared" si="37"/>
        <v>2419</v>
      </c>
      <c r="B2426" s="87" t="s">
        <v>476</v>
      </c>
      <c r="C2426" s="19" t="s">
        <v>1800</v>
      </c>
      <c r="D2426" s="72" t="s">
        <v>1785</v>
      </c>
      <c r="E2426" s="14" t="s">
        <v>1786</v>
      </c>
      <c r="F2426" s="19" t="s">
        <v>1802</v>
      </c>
      <c r="G2426" s="88">
        <v>59022135</v>
      </c>
      <c r="H2426" s="5"/>
      <c r="I2426" s="99">
        <v>139551</v>
      </c>
      <c r="J2426" s="75">
        <v>147731.54775645034</v>
      </c>
      <c r="K2426" s="76">
        <v>2</v>
      </c>
      <c r="L2426" s="76" t="s">
        <v>2716</v>
      </c>
    </row>
    <row r="2427" spans="1:12" ht="75" customHeight="1" x14ac:dyDescent="0.3">
      <c r="A2427" s="70">
        <f t="shared" si="37"/>
        <v>2420</v>
      </c>
      <c r="B2427" s="87" t="s">
        <v>476</v>
      </c>
      <c r="C2427" s="19" t="s">
        <v>1800</v>
      </c>
      <c r="D2427" s="82" t="s">
        <v>143</v>
      </c>
      <c r="E2427" s="14" t="s">
        <v>144</v>
      </c>
      <c r="F2427" s="95" t="s">
        <v>1803</v>
      </c>
      <c r="G2427" s="88">
        <v>59068000</v>
      </c>
      <c r="H2427" s="5"/>
      <c r="I2427" s="33">
        <v>193450</v>
      </c>
      <c r="J2427" s="75">
        <v>193450</v>
      </c>
      <c r="K2427" s="76">
        <v>3</v>
      </c>
      <c r="L2427" s="76" t="s">
        <v>2716</v>
      </c>
    </row>
    <row r="2428" spans="1:12" ht="75" customHeight="1" x14ac:dyDescent="0.3">
      <c r="A2428" s="70">
        <f t="shared" si="37"/>
        <v>2421</v>
      </c>
      <c r="B2428" s="87" t="s">
        <v>477</v>
      </c>
      <c r="C2428" s="19" t="s">
        <v>1804</v>
      </c>
      <c r="D2428" s="72" t="s">
        <v>1785</v>
      </c>
      <c r="E2428" s="14" t="s">
        <v>1798</v>
      </c>
      <c r="F2428" s="19" t="s">
        <v>1805</v>
      </c>
      <c r="G2428" s="142">
        <v>59068636</v>
      </c>
      <c r="H2428" s="5"/>
      <c r="I2428" s="99">
        <v>41100</v>
      </c>
      <c r="J2428" s="75">
        <v>43509.302067273682</v>
      </c>
      <c r="K2428" s="76">
        <v>1</v>
      </c>
      <c r="L2428" s="76" t="s">
        <v>2716</v>
      </c>
    </row>
    <row r="2429" spans="1:12" ht="75" customHeight="1" x14ac:dyDescent="0.3">
      <c r="A2429" s="70">
        <f t="shared" si="37"/>
        <v>2422</v>
      </c>
      <c r="B2429" s="87" t="s">
        <v>478</v>
      </c>
      <c r="C2429" s="19" t="s">
        <v>1808</v>
      </c>
      <c r="D2429" s="82" t="s">
        <v>143</v>
      </c>
      <c r="E2429" s="14" t="s">
        <v>144</v>
      </c>
      <c r="F2429" s="95" t="s">
        <v>1809</v>
      </c>
      <c r="G2429" s="142">
        <v>59090142</v>
      </c>
      <c r="H2429" s="5"/>
      <c r="I2429" s="33">
        <v>52850</v>
      </c>
      <c r="J2429" s="75">
        <v>52850</v>
      </c>
      <c r="K2429" s="76">
        <v>1</v>
      </c>
      <c r="L2429" s="76" t="s">
        <v>2716</v>
      </c>
    </row>
    <row r="2430" spans="1:12" ht="75" customHeight="1" x14ac:dyDescent="0.3">
      <c r="A2430" s="70">
        <f t="shared" si="37"/>
        <v>2423</v>
      </c>
      <c r="B2430" s="87" t="s">
        <v>479</v>
      </c>
      <c r="C2430" s="19" t="s">
        <v>1811</v>
      </c>
      <c r="D2430" s="72" t="s">
        <v>1785</v>
      </c>
      <c r="E2430" s="14" t="s">
        <v>1798</v>
      </c>
      <c r="F2430" s="19" t="s">
        <v>1812</v>
      </c>
      <c r="G2430" s="142">
        <v>59090142</v>
      </c>
      <c r="H2430" s="5"/>
      <c r="I2430" s="99">
        <v>68292</v>
      </c>
      <c r="J2430" s="75">
        <v>71523.226542428034</v>
      </c>
      <c r="K2430" s="76">
        <v>1</v>
      </c>
      <c r="L2430" s="76" t="s">
        <v>2716</v>
      </c>
    </row>
    <row r="2431" spans="1:12" ht="75" customHeight="1" x14ac:dyDescent="0.3">
      <c r="A2431" s="70">
        <f t="shared" si="37"/>
        <v>2424</v>
      </c>
      <c r="B2431" s="87" t="s">
        <v>479</v>
      </c>
      <c r="C2431" s="19" t="s">
        <v>1811</v>
      </c>
      <c r="D2431" s="82" t="s">
        <v>143</v>
      </c>
      <c r="E2431" s="14" t="s">
        <v>144</v>
      </c>
      <c r="F2431" s="95" t="s">
        <v>1813</v>
      </c>
      <c r="G2431" s="88" t="s">
        <v>78</v>
      </c>
      <c r="H2431" s="5"/>
      <c r="I2431" s="33">
        <v>99850</v>
      </c>
      <c r="J2431" s="75">
        <v>99850</v>
      </c>
      <c r="K2431" s="76">
        <v>2</v>
      </c>
      <c r="L2431" s="76" t="s">
        <v>2716</v>
      </c>
    </row>
    <row r="2432" spans="1:12" ht="75" customHeight="1" x14ac:dyDescent="0.3">
      <c r="A2432" s="70">
        <f t="shared" si="37"/>
        <v>2425</v>
      </c>
      <c r="B2432" s="87" t="s">
        <v>480</v>
      </c>
      <c r="C2432" s="19" t="s">
        <v>1814</v>
      </c>
      <c r="D2432" s="82" t="s">
        <v>143</v>
      </c>
      <c r="E2432" s="14" t="s">
        <v>144</v>
      </c>
      <c r="F2432" s="95" t="s">
        <v>1815</v>
      </c>
      <c r="G2432" s="88" t="s">
        <v>1816</v>
      </c>
      <c r="H2432" s="5"/>
      <c r="I2432" s="33">
        <v>158450</v>
      </c>
      <c r="J2432" s="75">
        <v>158449.99999999997</v>
      </c>
      <c r="K2432" s="76">
        <v>1</v>
      </c>
      <c r="L2432" s="76" t="s">
        <v>2716</v>
      </c>
    </row>
    <row r="2433" spans="1:12" ht="75" customHeight="1" x14ac:dyDescent="0.3">
      <c r="A2433" s="70">
        <f t="shared" si="37"/>
        <v>2426</v>
      </c>
      <c r="B2433" s="87" t="s">
        <v>480</v>
      </c>
      <c r="C2433" s="19" t="s">
        <v>1814</v>
      </c>
      <c r="D2433" s="72" t="s">
        <v>1785</v>
      </c>
      <c r="E2433" s="143" t="s">
        <v>1798</v>
      </c>
      <c r="F2433" s="140" t="s">
        <v>1817</v>
      </c>
      <c r="G2433" s="88" t="s">
        <v>78</v>
      </c>
      <c r="H2433" s="5"/>
      <c r="I2433" s="144">
        <v>160360</v>
      </c>
      <c r="J2433" s="75">
        <v>167947.41123914602</v>
      </c>
      <c r="K2433" s="76">
        <v>2</v>
      </c>
      <c r="L2433" s="76" t="s">
        <v>2716</v>
      </c>
    </row>
    <row r="2434" spans="1:12" ht="75" customHeight="1" x14ac:dyDescent="0.3">
      <c r="A2434" s="70">
        <f t="shared" si="37"/>
        <v>2427</v>
      </c>
      <c r="B2434" s="87" t="s">
        <v>481</v>
      </c>
      <c r="C2434" s="19" t="s">
        <v>1818</v>
      </c>
      <c r="D2434" s="82" t="s">
        <v>143</v>
      </c>
      <c r="E2434" s="14" t="s">
        <v>144</v>
      </c>
      <c r="F2434" s="95" t="s">
        <v>1819</v>
      </c>
      <c r="G2434" s="88" t="s">
        <v>1820</v>
      </c>
      <c r="H2434" s="5"/>
      <c r="I2434" s="33">
        <v>149450</v>
      </c>
      <c r="J2434" s="75">
        <v>149450</v>
      </c>
      <c r="K2434" s="76">
        <v>1</v>
      </c>
      <c r="L2434" s="76" t="s">
        <v>2716</v>
      </c>
    </row>
    <row r="2435" spans="1:12" ht="75" customHeight="1" x14ac:dyDescent="0.3">
      <c r="A2435" s="70">
        <f t="shared" si="37"/>
        <v>2428</v>
      </c>
      <c r="B2435" s="87" t="s">
        <v>481</v>
      </c>
      <c r="C2435" s="19" t="s">
        <v>1818</v>
      </c>
      <c r="D2435" s="72" t="s">
        <v>1785</v>
      </c>
      <c r="E2435" s="14" t="s">
        <v>1821</v>
      </c>
      <c r="F2435" s="19" t="s">
        <v>1822</v>
      </c>
      <c r="G2435" s="88" t="s">
        <v>78</v>
      </c>
      <c r="H2435" s="5"/>
      <c r="I2435" s="99">
        <v>199770</v>
      </c>
      <c r="J2435" s="75">
        <v>211480.61493866821</v>
      </c>
      <c r="K2435" s="76">
        <v>2</v>
      </c>
      <c r="L2435" s="76" t="s">
        <v>2716</v>
      </c>
    </row>
    <row r="2436" spans="1:12" ht="75" customHeight="1" x14ac:dyDescent="0.3">
      <c r="A2436" s="70">
        <f t="shared" si="37"/>
        <v>2429</v>
      </c>
      <c r="B2436" s="87" t="s">
        <v>482</v>
      </c>
      <c r="C2436" s="19" t="s">
        <v>1823</v>
      </c>
      <c r="D2436" s="82" t="s">
        <v>1806</v>
      </c>
      <c r="E2436" s="14" t="s">
        <v>1810</v>
      </c>
      <c r="F2436" s="19" t="s">
        <v>1824</v>
      </c>
      <c r="G2436" s="88" t="s">
        <v>1825</v>
      </c>
      <c r="H2436" s="134"/>
      <c r="I2436" s="99">
        <v>196580</v>
      </c>
      <c r="J2436" s="75">
        <v>196579.99999999997</v>
      </c>
      <c r="K2436" s="76">
        <v>1</v>
      </c>
      <c r="L2436" s="76" t="s">
        <v>2716</v>
      </c>
    </row>
    <row r="2437" spans="1:12" ht="75" customHeight="1" x14ac:dyDescent="0.3">
      <c r="A2437" s="70">
        <f t="shared" si="37"/>
        <v>2430</v>
      </c>
      <c r="B2437" s="87" t="s">
        <v>482</v>
      </c>
      <c r="C2437" s="19" t="s">
        <v>1823</v>
      </c>
      <c r="D2437" s="82" t="s">
        <v>1806</v>
      </c>
      <c r="E2437" s="14" t="s">
        <v>1810</v>
      </c>
      <c r="F2437" s="19" t="s">
        <v>1826</v>
      </c>
      <c r="G2437" s="88" t="s">
        <v>1827</v>
      </c>
      <c r="H2437" s="134"/>
      <c r="I2437" s="99">
        <v>207316</v>
      </c>
      <c r="J2437" s="75">
        <v>207315.99999999997</v>
      </c>
      <c r="K2437" s="76">
        <v>2</v>
      </c>
      <c r="L2437" s="76" t="s">
        <v>2716</v>
      </c>
    </row>
    <row r="2438" spans="1:12" ht="75" customHeight="1" x14ac:dyDescent="0.3">
      <c r="A2438" s="70">
        <f t="shared" si="37"/>
        <v>2431</v>
      </c>
      <c r="B2438" s="87" t="s">
        <v>482</v>
      </c>
      <c r="C2438" s="19" t="s">
        <v>1823</v>
      </c>
      <c r="D2438" s="82" t="s">
        <v>1806</v>
      </c>
      <c r="E2438" s="14" t="s">
        <v>1810</v>
      </c>
      <c r="F2438" s="19" t="s">
        <v>1826</v>
      </c>
      <c r="G2438" s="88" t="s">
        <v>1827</v>
      </c>
      <c r="H2438" s="134"/>
      <c r="I2438" s="99">
        <v>207316</v>
      </c>
      <c r="J2438" s="75">
        <v>207315.99999999997</v>
      </c>
      <c r="K2438" s="76">
        <v>3</v>
      </c>
      <c r="L2438" s="76" t="s">
        <v>2716</v>
      </c>
    </row>
    <row r="2439" spans="1:12" ht="75" customHeight="1" x14ac:dyDescent="0.3">
      <c r="A2439" s="70">
        <f t="shared" si="37"/>
        <v>2432</v>
      </c>
      <c r="B2439" s="87" t="s">
        <v>482</v>
      </c>
      <c r="C2439" s="19" t="s">
        <v>1823</v>
      </c>
      <c r="D2439" s="82" t="s">
        <v>1806</v>
      </c>
      <c r="E2439" s="14" t="s">
        <v>1807</v>
      </c>
      <c r="F2439" s="19" t="s">
        <v>1828</v>
      </c>
      <c r="G2439" s="88" t="s">
        <v>1829</v>
      </c>
      <c r="H2439" s="134"/>
      <c r="I2439" s="99">
        <v>211452</v>
      </c>
      <c r="J2439" s="75">
        <v>211451.99999999997</v>
      </c>
      <c r="K2439" s="76">
        <v>4</v>
      </c>
      <c r="L2439" s="76" t="s">
        <v>2716</v>
      </c>
    </row>
    <row r="2440" spans="1:12" ht="75" customHeight="1" x14ac:dyDescent="0.3">
      <c r="A2440" s="70">
        <f t="shared" si="37"/>
        <v>2433</v>
      </c>
      <c r="B2440" s="87" t="s">
        <v>482</v>
      </c>
      <c r="C2440" s="19" t="s">
        <v>1823</v>
      </c>
      <c r="D2440" s="82" t="s">
        <v>1806</v>
      </c>
      <c r="E2440" s="14" t="s">
        <v>1810</v>
      </c>
      <c r="F2440" s="19" t="s">
        <v>1830</v>
      </c>
      <c r="G2440" s="88" t="s">
        <v>1831</v>
      </c>
      <c r="H2440" s="134"/>
      <c r="I2440" s="99">
        <v>214752</v>
      </c>
      <c r="J2440" s="75">
        <v>214752</v>
      </c>
      <c r="K2440" s="76">
        <v>5</v>
      </c>
      <c r="L2440" s="76" t="s">
        <v>2716</v>
      </c>
    </row>
    <row r="2441" spans="1:12" ht="75" customHeight="1" x14ac:dyDescent="0.3">
      <c r="A2441" s="70">
        <f t="shared" ref="A2441:A2504" si="38">ROW(A2434)</f>
        <v>2434</v>
      </c>
      <c r="B2441" s="87" t="s">
        <v>482</v>
      </c>
      <c r="C2441" s="19" t="s">
        <v>1823</v>
      </c>
      <c r="D2441" s="82" t="s">
        <v>143</v>
      </c>
      <c r="E2441" s="14" t="s">
        <v>144</v>
      </c>
      <c r="F2441" s="95" t="s">
        <v>1832</v>
      </c>
      <c r="G2441" s="88" t="s">
        <v>1833</v>
      </c>
      <c r="H2441" s="5"/>
      <c r="I2441" s="33">
        <v>285850</v>
      </c>
      <c r="J2441" s="75">
        <v>285850</v>
      </c>
      <c r="K2441" s="76">
        <v>6</v>
      </c>
      <c r="L2441" s="76" t="s">
        <v>2716</v>
      </c>
    </row>
    <row r="2442" spans="1:12" ht="75" customHeight="1" x14ac:dyDescent="0.3">
      <c r="A2442" s="70">
        <f t="shared" si="38"/>
        <v>2435</v>
      </c>
      <c r="B2442" s="87" t="s">
        <v>482</v>
      </c>
      <c r="C2442" s="19" t="s">
        <v>1823</v>
      </c>
      <c r="D2442" s="82" t="s">
        <v>143</v>
      </c>
      <c r="E2442" s="14" t="s">
        <v>144</v>
      </c>
      <c r="F2442" s="95" t="s">
        <v>1834</v>
      </c>
      <c r="G2442" s="88" t="s">
        <v>1835</v>
      </c>
      <c r="H2442" s="5"/>
      <c r="I2442" s="33">
        <v>298850</v>
      </c>
      <c r="J2442" s="75">
        <v>298849.99999999994</v>
      </c>
      <c r="K2442" s="76">
        <v>7</v>
      </c>
      <c r="L2442" s="76" t="s">
        <v>2716</v>
      </c>
    </row>
    <row r="2443" spans="1:12" ht="75" customHeight="1" x14ac:dyDescent="0.3">
      <c r="A2443" s="70">
        <f t="shared" si="38"/>
        <v>2436</v>
      </c>
      <c r="B2443" s="87" t="s">
        <v>482</v>
      </c>
      <c r="C2443" s="19" t="s">
        <v>1823</v>
      </c>
      <c r="D2443" s="82" t="s">
        <v>1806</v>
      </c>
      <c r="E2443" s="14" t="s">
        <v>1807</v>
      </c>
      <c r="F2443" s="19" t="s">
        <v>1836</v>
      </c>
      <c r="G2443" s="88" t="s">
        <v>1837</v>
      </c>
      <c r="H2443" s="134"/>
      <c r="I2443" s="99">
        <v>303984</v>
      </c>
      <c r="J2443" s="75">
        <v>303984</v>
      </c>
      <c r="K2443" s="76">
        <v>8</v>
      </c>
      <c r="L2443" s="76" t="s">
        <v>2716</v>
      </c>
    </row>
    <row r="2444" spans="1:12" ht="75" customHeight="1" x14ac:dyDescent="0.3">
      <c r="A2444" s="70">
        <f t="shared" si="38"/>
        <v>2437</v>
      </c>
      <c r="B2444" s="87" t="s">
        <v>482</v>
      </c>
      <c r="C2444" s="19" t="s">
        <v>1823</v>
      </c>
      <c r="D2444" s="82" t="s">
        <v>1806</v>
      </c>
      <c r="E2444" s="14" t="s">
        <v>1807</v>
      </c>
      <c r="F2444" s="19" t="s">
        <v>1836</v>
      </c>
      <c r="G2444" s="88" t="s">
        <v>1837</v>
      </c>
      <c r="H2444" s="134"/>
      <c r="I2444" s="99">
        <v>303984</v>
      </c>
      <c r="J2444" s="75">
        <v>303984</v>
      </c>
      <c r="K2444" s="76">
        <v>9</v>
      </c>
      <c r="L2444" s="76" t="s">
        <v>2716</v>
      </c>
    </row>
    <row r="2445" spans="1:12" ht="75" customHeight="1" x14ac:dyDescent="0.3">
      <c r="A2445" s="70">
        <f t="shared" si="38"/>
        <v>2438</v>
      </c>
      <c r="B2445" s="87" t="s">
        <v>482</v>
      </c>
      <c r="C2445" s="19" t="s">
        <v>1823</v>
      </c>
      <c r="D2445" s="82" t="s">
        <v>1806</v>
      </c>
      <c r="E2445" s="14" t="s">
        <v>1810</v>
      </c>
      <c r="F2445" s="19" t="s">
        <v>1838</v>
      </c>
      <c r="G2445" s="88" t="s">
        <v>1839</v>
      </c>
      <c r="H2445" s="134"/>
      <c r="I2445" s="99">
        <v>310276</v>
      </c>
      <c r="J2445" s="75">
        <v>310276</v>
      </c>
      <c r="K2445" s="76">
        <v>10</v>
      </c>
      <c r="L2445" s="76" t="s">
        <v>2716</v>
      </c>
    </row>
    <row r="2446" spans="1:12" ht="75" customHeight="1" x14ac:dyDescent="0.3">
      <c r="A2446" s="70">
        <f t="shared" si="38"/>
        <v>2439</v>
      </c>
      <c r="B2446" s="87" t="s">
        <v>482</v>
      </c>
      <c r="C2446" s="19" t="s">
        <v>1823</v>
      </c>
      <c r="D2446" s="82" t="s">
        <v>1806</v>
      </c>
      <c r="E2446" s="14" t="s">
        <v>1807</v>
      </c>
      <c r="F2446" s="19" t="s">
        <v>1840</v>
      </c>
      <c r="G2446" s="88" t="s">
        <v>1837</v>
      </c>
      <c r="H2446" s="134"/>
      <c r="I2446" s="99">
        <v>326160</v>
      </c>
      <c r="J2446" s="75">
        <v>326160</v>
      </c>
      <c r="K2446" s="76">
        <v>11</v>
      </c>
      <c r="L2446" s="76" t="s">
        <v>2716</v>
      </c>
    </row>
    <row r="2447" spans="1:12" ht="75" customHeight="1" x14ac:dyDescent="0.3">
      <c r="A2447" s="70">
        <f t="shared" si="38"/>
        <v>2440</v>
      </c>
      <c r="B2447" s="87" t="s">
        <v>482</v>
      </c>
      <c r="C2447" s="19" t="s">
        <v>1823</v>
      </c>
      <c r="D2447" s="82" t="s">
        <v>1806</v>
      </c>
      <c r="E2447" s="14" t="s">
        <v>1807</v>
      </c>
      <c r="F2447" s="19" t="s">
        <v>1840</v>
      </c>
      <c r="G2447" s="88" t="s">
        <v>1837</v>
      </c>
      <c r="H2447" s="82"/>
      <c r="I2447" s="99">
        <v>326160</v>
      </c>
      <c r="J2447" s="75">
        <v>326160</v>
      </c>
      <c r="K2447" s="76">
        <v>12</v>
      </c>
      <c r="L2447" s="76" t="s">
        <v>2716</v>
      </c>
    </row>
    <row r="2448" spans="1:12" ht="75" customHeight="1" x14ac:dyDescent="0.3">
      <c r="A2448" s="70">
        <f t="shared" si="38"/>
        <v>2441</v>
      </c>
      <c r="B2448" s="87" t="s">
        <v>482</v>
      </c>
      <c r="C2448" s="19" t="s">
        <v>1823</v>
      </c>
      <c r="D2448" s="72" t="s">
        <v>1785</v>
      </c>
      <c r="E2448" s="143" t="s">
        <v>1798</v>
      </c>
      <c r="F2448" s="140" t="s">
        <v>1841</v>
      </c>
      <c r="G2448" s="88" t="s">
        <v>78</v>
      </c>
      <c r="H2448" s="145"/>
      <c r="I2448" s="144">
        <v>342950</v>
      </c>
      <c r="J2448" s="75">
        <v>359176.63185623055</v>
      </c>
      <c r="K2448" s="76">
        <v>13</v>
      </c>
      <c r="L2448" s="76" t="s">
        <v>2716</v>
      </c>
    </row>
    <row r="2449" spans="1:12" ht="75" customHeight="1" x14ac:dyDescent="0.3">
      <c r="A2449" s="70">
        <f t="shared" si="38"/>
        <v>2442</v>
      </c>
      <c r="B2449" s="87" t="s">
        <v>483</v>
      </c>
      <c r="C2449" s="19" t="s">
        <v>1842</v>
      </c>
      <c r="D2449" s="72" t="s">
        <v>1785</v>
      </c>
      <c r="E2449" s="143" t="s">
        <v>1798</v>
      </c>
      <c r="F2449" s="140" t="s">
        <v>1843</v>
      </c>
      <c r="G2449" s="88" t="s">
        <v>78</v>
      </c>
      <c r="H2449" s="145"/>
      <c r="I2449" s="144">
        <v>228820</v>
      </c>
      <c r="J2449" s="75">
        <v>239646.58667835736</v>
      </c>
      <c r="K2449" s="76">
        <v>1</v>
      </c>
      <c r="L2449" s="76" t="s">
        <v>2716</v>
      </c>
    </row>
    <row r="2450" spans="1:12" ht="75" customHeight="1" x14ac:dyDescent="0.3">
      <c r="A2450" s="70">
        <f t="shared" si="38"/>
        <v>2443</v>
      </c>
      <c r="B2450" s="87" t="s">
        <v>483</v>
      </c>
      <c r="C2450" s="19" t="s">
        <v>1842</v>
      </c>
      <c r="D2450" s="82" t="s">
        <v>1806</v>
      </c>
      <c r="E2450" s="14" t="s">
        <v>1810</v>
      </c>
      <c r="F2450" s="19" t="s">
        <v>1838</v>
      </c>
      <c r="G2450" s="88" t="s">
        <v>1839</v>
      </c>
      <c r="H2450" s="134"/>
      <c r="I2450" s="99">
        <v>310276</v>
      </c>
      <c r="J2450" s="75">
        <v>310276</v>
      </c>
      <c r="K2450" s="76">
        <v>2</v>
      </c>
      <c r="L2450" s="76" t="s">
        <v>2716</v>
      </c>
    </row>
    <row r="2451" spans="1:12" ht="75" customHeight="1" x14ac:dyDescent="0.3">
      <c r="A2451" s="70">
        <f t="shared" si="38"/>
        <v>2444</v>
      </c>
      <c r="B2451" s="87" t="s">
        <v>484</v>
      </c>
      <c r="C2451" s="19" t="s">
        <v>1844</v>
      </c>
      <c r="D2451" s="82" t="s">
        <v>1806</v>
      </c>
      <c r="E2451" s="14" t="s">
        <v>1807</v>
      </c>
      <c r="F2451" s="19" t="s">
        <v>1845</v>
      </c>
      <c r="G2451" s="88" t="s">
        <v>1846</v>
      </c>
      <c r="H2451" s="134"/>
      <c r="I2451" s="99">
        <v>93312</v>
      </c>
      <c r="J2451" s="75">
        <v>93312</v>
      </c>
      <c r="K2451" s="76">
        <v>1</v>
      </c>
      <c r="L2451" s="76" t="s">
        <v>2716</v>
      </c>
    </row>
    <row r="2452" spans="1:12" ht="75" customHeight="1" x14ac:dyDescent="0.3">
      <c r="A2452" s="70">
        <f t="shared" si="38"/>
        <v>2445</v>
      </c>
      <c r="B2452" s="87" t="s">
        <v>484</v>
      </c>
      <c r="C2452" s="19" t="s">
        <v>1844</v>
      </c>
      <c r="D2452" s="72" t="s">
        <v>1785</v>
      </c>
      <c r="E2452" s="143" t="s">
        <v>1798</v>
      </c>
      <c r="F2452" s="140" t="s">
        <v>1841</v>
      </c>
      <c r="G2452" s="88" t="s">
        <v>78</v>
      </c>
      <c r="H2452" s="145"/>
      <c r="I2452" s="144">
        <v>342550</v>
      </c>
      <c r="J2452" s="75">
        <v>358757.7059115083</v>
      </c>
      <c r="K2452" s="76">
        <v>2</v>
      </c>
      <c r="L2452" s="76" t="s">
        <v>2716</v>
      </c>
    </row>
    <row r="2453" spans="1:12" ht="75" customHeight="1" x14ac:dyDescent="0.3">
      <c r="A2453" s="70">
        <f t="shared" si="38"/>
        <v>2446</v>
      </c>
      <c r="B2453" s="87" t="s">
        <v>485</v>
      </c>
      <c r="C2453" s="19" t="s">
        <v>1847</v>
      </c>
      <c r="D2453" s="82" t="s">
        <v>110</v>
      </c>
      <c r="E2453" s="146" t="s">
        <v>1848</v>
      </c>
      <c r="F2453" s="147">
        <v>2022</v>
      </c>
      <c r="G2453" s="148"/>
      <c r="H2453" s="149"/>
      <c r="I2453" s="150">
        <v>153000</v>
      </c>
      <c r="J2453" s="75">
        <v>153000</v>
      </c>
      <c r="K2453" s="76">
        <v>1</v>
      </c>
      <c r="L2453" s="76" t="s">
        <v>2716</v>
      </c>
    </row>
    <row r="2454" spans="1:12" ht="75" customHeight="1" x14ac:dyDescent="0.3">
      <c r="A2454" s="70">
        <f t="shared" si="38"/>
        <v>2447</v>
      </c>
      <c r="B2454" s="87" t="s">
        <v>485</v>
      </c>
      <c r="C2454" s="19" t="s">
        <v>1847</v>
      </c>
      <c r="D2454" s="72" t="s">
        <v>1785</v>
      </c>
      <c r="E2454" s="14" t="s">
        <v>1849</v>
      </c>
      <c r="F2454" s="19" t="s">
        <v>1850</v>
      </c>
      <c r="G2454" s="88" t="s">
        <v>78</v>
      </c>
      <c r="H2454" s="5"/>
      <c r="I2454" s="99">
        <v>167910</v>
      </c>
      <c r="J2454" s="75">
        <v>177752.96618286919</v>
      </c>
      <c r="K2454" s="76">
        <v>2</v>
      </c>
      <c r="L2454" s="76" t="s">
        <v>2716</v>
      </c>
    </row>
    <row r="2455" spans="1:12" ht="75" customHeight="1" x14ac:dyDescent="0.3">
      <c r="A2455" s="70">
        <f t="shared" si="38"/>
        <v>2448</v>
      </c>
      <c r="B2455" s="87" t="s">
        <v>485</v>
      </c>
      <c r="C2455" s="19" t="s">
        <v>1847</v>
      </c>
      <c r="D2455" s="72" t="s">
        <v>1785</v>
      </c>
      <c r="E2455" s="14" t="s">
        <v>1821</v>
      </c>
      <c r="F2455" s="19" t="s">
        <v>1851</v>
      </c>
      <c r="G2455" s="88" t="s">
        <v>78</v>
      </c>
      <c r="H2455" s="5"/>
      <c r="I2455" s="99">
        <v>356750</v>
      </c>
      <c r="J2455" s="75">
        <v>377662.85918491206</v>
      </c>
      <c r="K2455" s="76">
        <v>3</v>
      </c>
      <c r="L2455" s="76" t="s">
        <v>2716</v>
      </c>
    </row>
    <row r="2456" spans="1:12" ht="75" customHeight="1" x14ac:dyDescent="0.3">
      <c r="A2456" s="70">
        <f t="shared" si="38"/>
        <v>2449</v>
      </c>
      <c r="B2456" s="87" t="s">
        <v>486</v>
      </c>
      <c r="C2456" s="19" t="s">
        <v>1852</v>
      </c>
      <c r="D2456" s="82" t="s">
        <v>110</v>
      </c>
      <c r="E2456" s="146" t="s">
        <v>1848</v>
      </c>
      <c r="F2456" s="147">
        <v>2022</v>
      </c>
      <c r="G2456" s="148"/>
      <c r="H2456" s="149"/>
      <c r="I2456" s="150">
        <v>180000</v>
      </c>
      <c r="J2456" s="75">
        <v>180000</v>
      </c>
      <c r="K2456" s="76">
        <v>1</v>
      </c>
      <c r="L2456" s="76" t="s">
        <v>2716</v>
      </c>
    </row>
    <row r="2457" spans="1:12" ht="75" customHeight="1" x14ac:dyDescent="0.3">
      <c r="A2457" s="70">
        <f t="shared" si="38"/>
        <v>2450</v>
      </c>
      <c r="B2457" s="87" t="s">
        <v>486</v>
      </c>
      <c r="C2457" s="19" t="s">
        <v>1852</v>
      </c>
      <c r="D2457" s="72" t="s">
        <v>1785</v>
      </c>
      <c r="E2457" s="14" t="s">
        <v>1849</v>
      </c>
      <c r="F2457" s="19" t="s">
        <v>1853</v>
      </c>
      <c r="G2457" s="88" t="s">
        <v>78</v>
      </c>
      <c r="H2457" s="5"/>
      <c r="I2457" s="99">
        <v>226900</v>
      </c>
      <c r="J2457" s="75">
        <v>240200.98878502182</v>
      </c>
      <c r="K2457" s="76">
        <v>2</v>
      </c>
      <c r="L2457" s="76" t="s">
        <v>2716</v>
      </c>
    </row>
    <row r="2458" spans="1:12" ht="75" customHeight="1" x14ac:dyDescent="0.3">
      <c r="A2458" s="70">
        <f t="shared" si="38"/>
        <v>2451</v>
      </c>
      <c r="B2458" s="4" t="s">
        <v>487</v>
      </c>
      <c r="C2458" s="20" t="s">
        <v>1854</v>
      </c>
      <c r="D2458" s="82" t="s">
        <v>273</v>
      </c>
      <c r="E2458" s="14" t="s">
        <v>306</v>
      </c>
      <c r="F2458" s="19" t="s">
        <v>335</v>
      </c>
      <c r="G2458" s="88" t="s">
        <v>336</v>
      </c>
      <c r="H2458" s="134"/>
      <c r="I2458" s="29">
        <v>613700</v>
      </c>
      <c r="J2458" s="75">
        <v>679807.62998581352</v>
      </c>
      <c r="K2458" s="76">
        <v>1</v>
      </c>
      <c r="L2458" s="76" t="s">
        <v>2716</v>
      </c>
    </row>
    <row r="2459" spans="1:12" ht="75" customHeight="1" x14ac:dyDescent="0.3">
      <c r="A2459" s="70">
        <f t="shared" si="38"/>
        <v>2452</v>
      </c>
      <c r="B2459" s="4" t="s">
        <v>487</v>
      </c>
      <c r="C2459" s="20" t="s">
        <v>1854</v>
      </c>
      <c r="D2459" s="82" t="s">
        <v>273</v>
      </c>
      <c r="E2459" s="14" t="s">
        <v>306</v>
      </c>
      <c r="F2459" s="19" t="s">
        <v>331</v>
      </c>
      <c r="G2459" s="88" t="s">
        <v>332</v>
      </c>
      <c r="H2459" s="134"/>
      <c r="I2459" s="29">
        <v>627900</v>
      </c>
      <c r="J2459" s="75">
        <v>692334.56050823873</v>
      </c>
      <c r="K2459" s="76">
        <v>2</v>
      </c>
      <c r="L2459" s="76" t="s">
        <v>2716</v>
      </c>
    </row>
    <row r="2460" spans="1:12" ht="75" customHeight="1" x14ac:dyDescent="0.3">
      <c r="A2460" s="70">
        <f t="shared" si="38"/>
        <v>2453</v>
      </c>
      <c r="B2460" s="87" t="s">
        <v>487</v>
      </c>
      <c r="C2460" s="19" t="s">
        <v>1854</v>
      </c>
      <c r="D2460" s="82" t="s">
        <v>1806</v>
      </c>
      <c r="E2460" s="14" t="s">
        <v>28</v>
      </c>
      <c r="F2460" s="19" t="s">
        <v>1855</v>
      </c>
      <c r="G2460" s="88" t="s">
        <v>31</v>
      </c>
      <c r="H2460" s="134"/>
      <c r="I2460" s="99">
        <v>628810</v>
      </c>
      <c r="J2460" s="75">
        <v>628809.99999999988</v>
      </c>
      <c r="K2460" s="76">
        <v>3</v>
      </c>
      <c r="L2460" s="76" t="s">
        <v>2716</v>
      </c>
    </row>
    <row r="2461" spans="1:12" ht="75" customHeight="1" x14ac:dyDescent="0.3">
      <c r="A2461" s="70">
        <f t="shared" si="38"/>
        <v>2454</v>
      </c>
      <c r="B2461" s="4" t="s">
        <v>487</v>
      </c>
      <c r="C2461" s="20" t="s">
        <v>1854</v>
      </c>
      <c r="D2461" s="82" t="s">
        <v>273</v>
      </c>
      <c r="E2461" s="14" t="s">
        <v>306</v>
      </c>
      <c r="F2461" s="19" t="s">
        <v>350</v>
      </c>
      <c r="G2461" s="88" t="s">
        <v>351</v>
      </c>
      <c r="H2461" s="134"/>
      <c r="I2461" s="29">
        <v>650000</v>
      </c>
      <c r="J2461" s="75">
        <v>722151.70129843545</v>
      </c>
      <c r="K2461" s="76">
        <v>4</v>
      </c>
      <c r="L2461" s="76" t="s">
        <v>2716</v>
      </c>
    </row>
    <row r="2462" spans="1:12" ht="75" customHeight="1" x14ac:dyDescent="0.3">
      <c r="A2462" s="70">
        <f t="shared" si="38"/>
        <v>2455</v>
      </c>
      <c r="B2462" s="4" t="s">
        <v>487</v>
      </c>
      <c r="C2462" s="20" t="s">
        <v>1854</v>
      </c>
      <c r="D2462" s="82" t="s">
        <v>273</v>
      </c>
      <c r="E2462" s="14" t="s">
        <v>306</v>
      </c>
      <c r="F2462" s="19" t="s">
        <v>339</v>
      </c>
      <c r="G2462" s="88" t="s">
        <v>340</v>
      </c>
      <c r="H2462" s="134"/>
      <c r="I2462" s="29">
        <v>658600</v>
      </c>
      <c r="J2462" s="75">
        <v>727203.69663871708</v>
      </c>
      <c r="K2462" s="76">
        <v>5</v>
      </c>
      <c r="L2462" s="76" t="s">
        <v>2716</v>
      </c>
    </row>
    <row r="2463" spans="1:12" ht="75" customHeight="1" x14ac:dyDescent="0.3">
      <c r="A2463" s="70">
        <f t="shared" si="38"/>
        <v>2456</v>
      </c>
      <c r="B2463" s="4" t="s">
        <v>487</v>
      </c>
      <c r="C2463" s="20" t="s">
        <v>1854</v>
      </c>
      <c r="D2463" s="82" t="s">
        <v>273</v>
      </c>
      <c r="E2463" s="14" t="s">
        <v>306</v>
      </c>
      <c r="F2463" s="19" t="s">
        <v>337</v>
      </c>
      <c r="G2463" s="88" t="s">
        <v>341</v>
      </c>
      <c r="H2463" s="134"/>
      <c r="I2463" s="29">
        <v>674300</v>
      </c>
      <c r="J2463" s="75">
        <v>745864.09994567244</v>
      </c>
      <c r="K2463" s="76">
        <v>6</v>
      </c>
      <c r="L2463" s="76" t="s">
        <v>2716</v>
      </c>
    </row>
    <row r="2464" spans="1:12" ht="75" customHeight="1" x14ac:dyDescent="0.3">
      <c r="A2464" s="70">
        <f t="shared" si="38"/>
        <v>2457</v>
      </c>
      <c r="B2464" s="87" t="s">
        <v>487</v>
      </c>
      <c r="C2464" s="19" t="s">
        <v>1854</v>
      </c>
      <c r="D2464" s="82" t="s">
        <v>1806</v>
      </c>
      <c r="E2464" s="14" t="s">
        <v>28</v>
      </c>
      <c r="F2464" s="19" t="s">
        <v>1856</v>
      </c>
      <c r="G2464" s="88" t="s">
        <v>47</v>
      </c>
      <c r="H2464" s="134"/>
      <c r="I2464" s="99">
        <v>682220</v>
      </c>
      <c r="J2464" s="75">
        <v>682220</v>
      </c>
      <c r="K2464" s="76">
        <v>7</v>
      </c>
      <c r="L2464" s="76" t="s">
        <v>2716</v>
      </c>
    </row>
    <row r="2465" spans="1:12" ht="75" customHeight="1" x14ac:dyDescent="0.3">
      <c r="A2465" s="70">
        <f t="shared" si="38"/>
        <v>2458</v>
      </c>
      <c r="B2465" s="87" t="s">
        <v>487</v>
      </c>
      <c r="C2465" s="19" t="s">
        <v>1854</v>
      </c>
      <c r="D2465" s="82" t="s">
        <v>143</v>
      </c>
      <c r="E2465" s="14" t="s">
        <v>144</v>
      </c>
      <c r="F2465" s="19" t="s">
        <v>157</v>
      </c>
      <c r="G2465" s="88" t="s">
        <v>158</v>
      </c>
      <c r="H2465" s="5"/>
      <c r="I2465" s="30">
        <v>688850</v>
      </c>
      <c r="J2465" s="75">
        <v>688850</v>
      </c>
      <c r="K2465" s="76">
        <v>8</v>
      </c>
      <c r="L2465" s="76" t="s">
        <v>2716</v>
      </c>
    </row>
    <row r="2466" spans="1:12" ht="75" customHeight="1" x14ac:dyDescent="0.3">
      <c r="A2466" s="70">
        <f t="shared" si="38"/>
        <v>2459</v>
      </c>
      <c r="B2466" s="4" t="s">
        <v>487</v>
      </c>
      <c r="C2466" s="20" t="s">
        <v>1854</v>
      </c>
      <c r="D2466" s="82" t="s">
        <v>273</v>
      </c>
      <c r="E2466" s="14" t="s">
        <v>306</v>
      </c>
      <c r="F2466" s="19" t="s">
        <v>342</v>
      </c>
      <c r="G2466" s="88" t="s">
        <v>343</v>
      </c>
      <c r="H2466" s="134"/>
      <c r="I2466" s="29">
        <v>696000</v>
      </c>
      <c r="J2466" s="75">
        <v>767493.36685648013</v>
      </c>
      <c r="K2466" s="76">
        <v>9</v>
      </c>
      <c r="L2466" s="76" t="s">
        <v>2716</v>
      </c>
    </row>
    <row r="2467" spans="1:12" ht="75" customHeight="1" x14ac:dyDescent="0.3">
      <c r="A2467" s="70">
        <f t="shared" si="38"/>
        <v>2460</v>
      </c>
      <c r="B2467" s="87" t="s">
        <v>487</v>
      </c>
      <c r="C2467" s="19" t="s">
        <v>1854</v>
      </c>
      <c r="D2467" s="82" t="s">
        <v>1806</v>
      </c>
      <c r="E2467" s="14" t="s">
        <v>28</v>
      </c>
      <c r="F2467" s="19" t="s">
        <v>1857</v>
      </c>
      <c r="G2467" s="88" t="s">
        <v>36</v>
      </c>
      <c r="H2467" s="134"/>
      <c r="I2467" s="99">
        <v>768267</v>
      </c>
      <c r="J2467" s="75">
        <v>768266.99999999988</v>
      </c>
      <c r="K2467" s="76">
        <v>10</v>
      </c>
      <c r="L2467" s="76" t="s">
        <v>2716</v>
      </c>
    </row>
    <row r="2468" spans="1:12" ht="75" customHeight="1" x14ac:dyDescent="0.3">
      <c r="A2468" s="70">
        <f t="shared" si="38"/>
        <v>2461</v>
      </c>
      <c r="B2468" s="4" t="s">
        <v>487</v>
      </c>
      <c r="C2468" s="20" t="s">
        <v>1854</v>
      </c>
      <c r="D2468" s="82" t="s">
        <v>273</v>
      </c>
      <c r="E2468" s="14" t="s">
        <v>306</v>
      </c>
      <c r="F2468" s="19" t="s">
        <v>333</v>
      </c>
      <c r="G2468" s="88" t="s">
        <v>334</v>
      </c>
      <c r="H2468" s="134"/>
      <c r="I2468" s="29">
        <v>777500</v>
      </c>
      <c r="J2468" s="75">
        <v>856579.01281397836</v>
      </c>
      <c r="K2468" s="76">
        <v>11</v>
      </c>
      <c r="L2468" s="76" t="s">
        <v>2716</v>
      </c>
    </row>
    <row r="2469" spans="1:12" ht="75" customHeight="1" x14ac:dyDescent="0.3">
      <c r="A2469" s="70">
        <f t="shared" si="38"/>
        <v>2462</v>
      </c>
      <c r="B2469" s="87" t="s">
        <v>487</v>
      </c>
      <c r="C2469" s="19" t="s">
        <v>1854</v>
      </c>
      <c r="D2469" s="82" t="s">
        <v>1806</v>
      </c>
      <c r="E2469" s="14" t="s">
        <v>1858</v>
      </c>
      <c r="F2469" s="19" t="s">
        <v>1859</v>
      </c>
      <c r="G2469" s="88" t="s">
        <v>1860</v>
      </c>
      <c r="H2469" s="134"/>
      <c r="I2469" s="99">
        <v>832894</v>
      </c>
      <c r="J2469" s="75">
        <v>832894</v>
      </c>
      <c r="K2469" s="76">
        <v>12</v>
      </c>
      <c r="L2469" s="76" t="s">
        <v>2716</v>
      </c>
    </row>
    <row r="2470" spans="1:12" ht="75" customHeight="1" x14ac:dyDescent="0.3">
      <c r="A2470" s="70">
        <f t="shared" si="38"/>
        <v>2463</v>
      </c>
      <c r="B2470" s="4" t="s">
        <v>487</v>
      </c>
      <c r="C2470" s="20" t="s">
        <v>1854</v>
      </c>
      <c r="D2470" s="82" t="s">
        <v>273</v>
      </c>
      <c r="E2470" s="14" t="s">
        <v>306</v>
      </c>
      <c r="F2470" s="19" t="s">
        <v>356</v>
      </c>
      <c r="G2470" s="88" t="s">
        <v>357</v>
      </c>
      <c r="H2470" s="134"/>
      <c r="I2470" s="29">
        <v>881900</v>
      </c>
      <c r="J2470" s="75">
        <v>976989.99994256569</v>
      </c>
      <c r="K2470" s="76">
        <v>13</v>
      </c>
      <c r="L2470" s="76" t="s">
        <v>2716</v>
      </c>
    </row>
    <row r="2471" spans="1:12" ht="75" customHeight="1" x14ac:dyDescent="0.3">
      <c r="A2471" s="70">
        <f t="shared" si="38"/>
        <v>2464</v>
      </c>
      <c r="B2471" s="87" t="s">
        <v>487</v>
      </c>
      <c r="C2471" s="19" t="s">
        <v>1854</v>
      </c>
      <c r="D2471" s="82" t="s">
        <v>1484</v>
      </c>
      <c r="E2471" s="14" t="s">
        <v>1308</v>
      </c>
      <c r="F2471" s="19" t="s">
        <v>177</v>
      </c>
      <c r="G2471" s="88" t="s">
        <v>225</v>
      </c>
      <c r="H2471" s="134"/>
      <c r="I2471" s="99">
        <v>956500</v>
      </c>
      <c r="J2471" s="75">
        <v>956499.99999999988</v>
      </c>
      <c r="K2471" s="76">
        <v>14</v>
      </c>
      <c r="L2471" s="76" t="s">
        <v>2716</v>
      </c>
    </row>
    <row r="2472" spans="1:12" ht="75" customHeight="1" x14ac:dyDescent="0.3">
      <c r="A2472" s="70">
        <f t="shared" si="38"/>
        <v>2465</v>
      </c>
      <c r="B2472" s="87" t="s">
        <v>488</v>
      </c>
      <c r="C2472" s="19" t="s">
        <v>1861</v>
      </c>
      <c r="D2472" s="58" t="s">
        <v>273</v>
      </c>
      <c r="E2472" s="14" t="s">
        <v>274</v>
      </c>
      <c r="F2472" s="19" t="s">
        <v>302</v>
      </c>
      <c r="G2472" s="88" t="s">
        <v>303</v>
      </c>
      <c r="H2472" s="134"/>
      <c r="I2472" s="75">
        <v>472100</v>
      </c>
      <c r="J2472" s="75">
        <v>511331.81526601448</v>
      </c>
      <c r="K2472" s="76">
        <v>1</v>
      </c>
      <c r="L2472" s="76" t="s">
        <v>2716</v>
      </c>
    </row>
    <row r="2473" spans="1:12" ht="75" customHeight="1" x14ac:dyDescent="0.3">
      <c r="A2473" s="70">
        <f t="shared" si="38"/>
        <v>2466</v>
      </c>
      <c r="B2473" s="4" t="s">
        <v>488</v>
      </c>
      <c r="C2473" s="20" t="s">
        <v>1861</v>
      </c>
      <c r="D2473" s="82" t="s">
        <v>273</v>
      </c>
      <c r="E2473" s="14" t="s">
        <v>306</v>
      </c>
      <c r="F2473" s="19" t="s">
        <v>1862</v>
      </c>
      <c r="G2473" s="88" t="s">
        <v>345</v>
      </c>
      <c r="H2473" s="134"/>
      <c r="I2473" s="29">
        <v>494500</v>
      </c>
      <c r="J2473" s="75">
        <v>545642.55016431224</v>
      </c>
      <c r="K2473" s="76">
        <v>2</v>
      </c>
      <c r="L2473" s="76" t="s">
        <v>2716</v>
      </c>
    </row>
    <row r="2474" spans="1:12" ht="75" customHeight="1" x14ac:dyDescent="0.3">
      <c r="A2474" s="70">
        <f t="shared" si="38"/>
        <v>2467</v>
      </c>
      <c r="B2474" s="4" t="s">
        <v>488</v>
      </c>
      <c r="C2474" s="20" t="s">
        <v>1861</v>
      </c>
      <c r="D2474" s="82" t="s">
        <v>273</v>
      </c>
      <c r="E2474" s="14" t="s">
        <v>306</v>
      </c>
      <c r="F2474" s="19" t="s">
        <v>346</v>
      </c>
      <c r="G2474" s="88" t="s">
        <v>347</v>
      </c>
      <c r="H2474" s="134"/>
      <c r="I2474" s="29">
        <v>614900</v>
      </c>
      <c r="J2474" s="75">
        <v>676427.09239055461</v>
      </c>
      <c r="K2474" s="76">
        <v>3</v>
      </c>
      <c r="L2474" s="76" t="s">
        <v>2716</v>
      </c>
    </row>
    <row r="2475" spans="1:12" ht="75" customHeight="1" x14ac:dyDescent="0.3">
      <c r="A2475" s="70">
        <f t="shared" si="38"/>
        <v>2468</v>
      </c>
      <c r="B2475" s="87" t="s">
        <v>488</v>
      </c>
      <c r="C2475" s="19" t="s">
        <v>1861</v>
      </c>
      <c r="D2475" s="82" t="s">
        <v>1806</v>
      </c>
      <c r="E2475" s="14" t="s">
        <v>1863</v>
      </c>
      <c r="F2475" s="19" t="s">
        <v>1864</v>
      </c>
      <c r="G2475" s="88" t="s">
        <v>41</v>
      </c>
      <c r="H2475" s="134"/>
      <c r="I2475" s="75">
        <v>619031</v>
      </c>
      <c r="J2475" s="75">
        <v>619031</v>
      </c>
      <c r="K2475" s="76">
        <v>4</v>
      </c>
      <c r="L2475" s="76" t="s">
        <v>2716</v>
      </c>
    </row>
    <row r="2476" spans="1:12" ht="75" customHeight="1" x14ac:dyDescent="0.3">
      <c r="A2476" s="70">
        <f t="shared" si="38"/>
        <v>2469</v>
      </c>
      <c r="B2476" s="87" t="s">
        <v>488</v>
      </c>
      <c r="C2476" s="19" t="s">
        <v>1861</v>
      </c>
      <c r="D2476" s="58" t="s">
        <v>273</v>
      </c>
      <c r="E2476" s="14" t="s">
        <v>274</v>
      </c>
      <c r="F2476" s="19" t="s">
        <v>304</v>
      </c>
      <c r="G2476" s="88" t="s">
        <v>305</v>
      </c>
      <c r="H2476" s="134"/>
      <c r="I2476" s="75">
        <v>690900</v>
      </c>
      <c r="J2476" s="75">
        <v>775132.27793289209</v>
      </c>
      <c r="K2476" s="76">
        <v>5</v>
      </c>
      <c r="L2476" s="76" t="s">
        <v>2716</v>
      </c>
    </row>
    <row r="2477" spans="1:12" ht="75" customHeight="1" x14ac:dyDescent="0.3">
      <c r="A2477" s="70">
        <f t="shared" si="38"/>
        <v>2470</v>
      </c>
      <c r="B2477" s="87" t="s">
        <v>488</v>
      </c>
      <c r="C2477" s="19" t="s">
        <v>1861</v>
      </c>
      <c r="D2477" s="82" t="s">
        <v>1806</v>
      </c>
      <c r="E2477" s="14" t="s">
        <v>25</v>
      </c>
      <c r="F2477" s="19" t="s">
        <v>1865</v>
      </c>
      <c r="G2477" s="88" t="s">
        <v>43</v>
      </c>
      <c r="H2477" s="134"/>
      <c r="I2477" s="75">
        <v>716373</v>
      </c>
      <c r="J2477" s="75">
        <v>716372.99999999988</v>
      </c>
      <c r="K2477" s="76">
        <v>6</v>
      </c>
      <c r="L2477" s="76" t="s">
        <v>2716</v>
      </c>
    </row>
    <row r="2478" spans="1:12" ht="75" customHeight="1" x14ac:dyDescent="0.3">
      <c r="A2478" s="70">
        <f t="shared" si="38"/>
        <v>2471</v>
      </c>
      <c r="B2478" s="4" t="s">
        <v>488</v>
      </c>
      <c r="C2478" s="20" t="s">
        <v>1861</v>
      </c>
      <c r="D2478" s="82" t="s">
        <v>273</v>
      </c>
      <c r="E2478" s="14" t="s">
        <v>306</v>
      </c>
      <c r="F2478" s="19" t="s">
        <v>348</v>
      </c>
      <c r="G2478" s="88" t="s">
        <v>349</v>
      </c>
      <c r="H2478" s="134"/>
      <c r="I2478" s="29">
        <v>764500</v>
      </c>
      <c r="J2478" s="75">
        <v>841198.54567850532</v>
      </c>
      <c r="K2478" s="76">
        <v>7</v>
      </c>
      <c r="L2478" s="76" t="s">
        <v>2716</v>
      </c>
    </row>
    <row r="2479" spans="1:12" ht="75" customHeight="1" x14ac:dyDescent="0.3">
      <c r="A2479" s="70">
        <f t="shared" si="38"/>
        <v>2472</v>
      </c>
      <c r="B2479" s="87" t="s">
        <v>488</v>
      </c>
      <c r="C2479" s="19" t="s">
        <v>1861</v>
      </c>
      <c r="D2479" s="82" t="s">
        <v>73</v>
      </c>
      <c r="E2479" s="14" t="s">
        <v>74</v>
      </c>
      <c r="F2479" s="19" t="s">
        <v>1867</v>
      </c>
      <c r="G2479" s="88" t="s">
        <v>1868</v>
      </c>
      <c r="H2479" s="134"/>
      <c r="I2479" s="99">
        <v>780247.17749999999</v>
      </c>
      <c r="J2479" s="75">
        <v>825985.64800450613</v>
      </c>
      <c r="K2479" s="76">
        <v>8</v>
      </c>
      <c r="L2479" s="76" t="s">
        <v>2716</v>
      </c>
    </row>
    <row r="2480" spans="1:12" ht="75" customHeight="1" x14ac:dyDescent="0.3">
      <c r="A2480" s="70">
        <f t="shared" si="38"/>
        <v>2473</v>
      </c>
      <c r="B2480" s="87" t="s">
        <v>488</v>
      </c>
      <c r="C2480" s="19" t="s">
        <v>1861</v>
      </c>
      <c r="D2480" s="82" t="s">
        <v>1484</v>
      </c>
      <c r="E2480" s="14" t="s">
        <v>1308</v>
      </c>
      <c r="F2480" s="19" t="s">
        <v>1866</v>
      </c>
      <c r="G2480" s="88" t="s">
        <v>224</v>
      </c>
      <c r="H2480" s="134"/>
      <c r="I2480" s="99">
        <v>788200</v>
      </c>
      <c r="J2480" s="75">
        <v>903019.29125287721</v>
      </c>
      <c r="K2480" s="76">
        <v>9</v>
      </c>
      <c r="L2480" s="76" t="s">
        <v>2716</v>
      </c>
    </row>
    <row r="2481" spans="1:12" ht="75" customHeight="1" x14ac:dyDescent="0.3">
      <c r="A2481" s="70">
        <f t="shared" si="38"/>
        <v>2474</v>
      </c>
      <c r="B2481" s="4" t="s">
        <v>489</v>
      </c>
      <c r="C2481" s="20" t="s">
        <v>1869</v>
      </c>
      <c r="D2481" s="82" t="s">
        <v>273</v>
      </c>
      <c r="E2481" s="14" t="s">
        <v>306</v>
      </c>
      <c r="F2481" s="19" t="s">
        <v>331</v>
      </c>
      <c r="G2481" s="88" t="s">
        <v>332</v>
      </c>
      <c r="H2481" s="134"/>
      <c r="I2481" s="29">
        <v>627900</v>
      </c>
      <c r="J2481" s="75">
        <v>692334.56050823873</v>
      </c>
      <c r="K2481" s="76">
        <v>1</v>
      </c>
      <c r="L2481" s="76" t="s">
        <v>2716</v>
      </c>
    </row>
    <row r="2482" spans="1:12" ht="75" customHeight="1" x14ac:dyDescent="0.3">
      <c r="A2482" s="70">
        <f t="shared" si="38"/>
        <v>2475</v>
      </c>
      <c r="B2482" s="87" t="s">
        <v>489</v>
      </c>
      <c r="C2482" s="19" t="s">
        <v>1869</v>
      </c>
      <c r="D2482" s="82" t="s">
        <v>1806</v>
      </c>
      <c r="E2482" s="14" t="s">
        <v>28</v>
      </c>
      <c r="F2482" s="19" t="s">
        <v>1855</v>
      </c>
      <c r="G2482" s="88" t="s">
        <v>31</v>
      </c>
      <c r="H2482" s="134"/>
      <c r="I2482" s="99">
        <v>628810</v>
      </c>
      <c r="J2482" s="75">
        <v>628809.99999999988</v>
      </c>
      <c r="K2482" s="76">
        <v>2</v>
      </c>
      <c r="L2482" s="76" t="s">
        <v>2716</v>
      </c>
    </row>
    <row r="2483" spans="1:12" ht="75" customHeight="1" x14ac:dyDescent="0.3">
      <c r="A2483" s="70">
        <f t="shared" si="38"/>
        <v>2476</v>
      </c>
      <c r="B2483" s="4" t="s">
        <v>489</v>
      </c>
      <c r="C2483" s="20" t="s">
        <v>1869</v>
      </c>
      <c r="D2483" s="82" t="s">
        <v>273</v>
      </c>
      <c r="E2483" s="14" t="s">
        <v>306</v>
      </c>
      <c r="F2483" s="19" t="s">
        <v>339</v>
      </c>
      <c r="G2483" s="88" t="s">
        <v>340</v>
      </c>
      <c r="H2483" s="134"/>
      <c r="I2483" s="29">
        <v>658600</v>
      </c>
      <c r="J2483" s="75">
        <v>727203.69663871708</v>
      </c>
      <c r="K2483" s="76">
        <v>3</v>
      </c>
      <c r="L2483" s="76" t="s">
        <v>2716</v>
      </c>
    </row>
    <row r="2484" spans="1:12" ht="75" customHeight="1" x14ac:dyDescent="0.3">
      <c r="A2484" s="70">
        <f t="shared" si="38"/>
        <v>2477</v>
      </c>
      <c r="B2484" s="4" t="s">
        <v>489</v>
      </c>
      <c r="C2484" s="20" t="s">
        <v>1869</v>
      </c>
      <c r="D2484" s="82" t="s">
        <v>273</v>
      </c>
      <c r="E2484" s="14" t="s">
        <v>306</v>
      </c>
      <c r="F2484" s="19" t="s">
        <v>337</v>
      </c>
      <c r="G2484" s="88" t="s">
        <v>341</v>
      </c>
      <c r="H2484" s="134"/>
      <c r="I2484" s="29">
        <v>674300</v>
      </c>
      <c r="J2484" s="75">
        <v>745864.09994567244</v>
      </c>
      <c r="K2484" s="76">
        <v>4</v>
      </c>
      <c r="L2484" s="76" t="s">
        <v>2716</v>
      </c>
    </row>
    <row r="2485" spans="1:12" ht="75" customHeight="1" x14ac:dyDescent="0.3">
      <c r="A2485" s="70">
        <f t="shared" si="38"/>
        <v>2478</v>
      </c>
      <c r="B2485" s="87" t="s">
        <v>489</v>
      </c>
      <c r="C2485" s="19" t="s">
        <v>1869</v>
      </c>
      <c r="D2485" s="82" t="s">
        <v>1806</v>
      </c>
      <c r="E2485" s="14" t="s">
        <v>28</v>
      </c>
      <c r="F2485" s="19" t="s">
        <v>1870</v>
      </c>
      <c r="G2485" s="88" t="s">
        <v>47</v>
      </c>
      <c r="H2485" s="134"/>
      <c r="I2485" s="99">
        <v>682220</v>
      </c>
      <c r="J2485" s="75">
        <v>682220</v>
      </c>
      <c r="K2485" s="76">
        <v>5</v>
      </c>
      <c r="L2485" s="76" t="s">
        <v>2716</v>
      </c>
    </row>
    <row r="2486" spans="1:12" ht="75" customHeight="1" x14ac:dyDescent="0.3">
      <c r="A2486" s="70">
        <f t="shared" si="38"/>
        <v>2479</v>
      </c>
      <c r="B2486" s="4" t="s">
        <v>489</v>
      </c>
      <c r="C2486" s="20" t="s">
        <v>1869</v>
      </c>
      <c r="D2486" s="82" t="s">
        <v>273</v>
      </c>
      <c r="E2486" s="14" t="s">
        <v>306</v>
      </c>
      <c r="F2486" s="19" t="s">
        <v>342</v>
      </c>
      <c r="G2486" s="88" t="s">
        <v>343</v>
      </c>
      <c r="H2486" s="134"/>
      <c r="I2486" s="29">
        <v>696000</v>
      </c>
      <c r="J2486" s="75">
        <v>767493.36685648013</v>
      </c>
      <c r="K2486" s="76">
        <v>6</v>
      </c>
      <c r="L2486" s="76" t="s">
        <v>2716</v>
      </c>
    </row>
    <row r="2487" spans="1:12" ht="75" customHeight="1" x14ac:dyDescent="0.3">
      <c r="A2487" s="70">
        <f t="shared" si="38"/>
        <v>2480</v>
      </c>
      <c r="B2487" s="87" t="s">
        <v>489</v>
      </c>
      <c r="C2487" s="19" t="s">
        <v>1869</v>
      </c>
      <c r="D2487" s="82" t="s">
        <v>1806</v>
      </c>
      <c r="E2487" s="14" t="s">
        <v>28</v>
      </c>
      <c r="F2487" s="19" t="s">
        <v>1857</v>
      </c>
      <c r="G2487" s="88" t="s">
        <v>36</v>
      </c>
      <c r="H2487" s="134"/>
      <c r="I2487" s="99">
        <v>768267</v>
      </c>
      <c r="J2487" s="75">
        <v>768266.99999999988</v>
      </c>
      <c r="K2487" s="76">
        <v>7</v>
      </c>
      <c r="L2487" s="76" t="s">
        <v>2716</v>
      </c>
    </row>
    <row r="2488" spans="1:12" ht="75" customHeight="1" x14ac:dyDescent="0.3">
      <c r="A2488" s="70">
        <f t="shared" si="38"/>
        <v>2481</v>
      </c>
      <c r="B2488" s="4" t="s">
        <v>489</v>
      </c>
      <c r="C2488" s="20" t="s">
        <v>1869</v>
      </c>
      <c r="D2488" s="82" t="s">
        <v>273</v>
      </c>
      <c r="E2488" s="14" t="s">
        <v>306</v>
      </c>
      <c r="F2488" s="19" t="s">
        <v>333</v>
      </c>
      <c r="G2488" s="88" t="s">
        <v>334</v>
      </c>
      <c r="H2488" s="134"/>
      <c r="I2488" s="29">
        <v>777500</v>
      </c>
      <c r="J2488" s="75">
        <v>856579.01281397836</v>
      </c>
      <c r="K2488" s="76">
        <v>8</v>
      </c>
      <c r="L2488" s="76" t="s">
        <v>2716</v>
      </c>
    </row>
    <row r="2489" spans="1:12" ht="75" customHeight="1" x14ac:dyDescent="0.3">
      <c r="A2489" s="70">
        <f t="shared" si="38"/>
        <v>2482</v>
      </c>
      <c r="B2489" s="87" t="s">
        <v>489</v>
      </c>
      <c r="C2489" s="19" t="s">
        <v>1869</v>
      </c>
      <c r="D2489" s="82" t="s">
        <v>1806</v>
      </c>
      <c r="E2489" s="14" t="s">
        <v>1858</v>
      </c>
      <c r="F2489" s="19" t="s">
        <v>1859</v>
      </c>
      <c r="G2489" s="88" t="s">
        <v>1860</v>
      </c>
      <c r="H2489" s="134"/>
      <c r="I2489" s="99">
        <v>816919</v>
      </c>
      <c r="J2489" s="75">
        <v>816918.99999999988</v>
      </c>
      <c r="K2489" s="76">
        <v>9</v>
      </c>
      <c r="L2489" s="76" t="s">
        <v>2716</v>
      </c>
    </row>
    <row r="2490" spans="1:12" ht="75" customHeight="1" x14ac:dyDescent="0.3">
      <c r="A2490" s="70">
        <f t="shared" si="38"/>
        <v>2483</v>
      </c>
      <c r="B2490" s="4" t="s">
        <v>489</v>
      </c>
      <c r="C2490" s="20" t="s">
        <v>1869</v>
      </c>
      <c r="D2490" s="82" t="s">
        <v>273</v>
      </c>
      <c r="E2490" s="14" t="s">
        <v>306</v>
      </c>
      <c r="F2490" s="19" t="s">
        <v>356</v>
      </c>
      <c r="G2490" s="88" t="s">
        <v>357</v>
      </c>
      <c r="H2490" s="134"/>
      <c r="I2490" s="29">
        <v>881900</v>
      </c>
      <c r="J2490" s="75">
        <v>976989.99994256569</v>
      </c>
      <c r="K2490" s="76">
        <v>10</v>
      </c>
      <c r="L2490" s="76" t="s">
        <v>2716</v>
      </c>
    </row>
    <row r="2491" spans="1:12" ht="75" customHeight="1" x14ac:dyDescent="0.3">
      <c r="A2491" s="70">
        <f t="shared" si="38"/>
        <v>2484</v>
      </c>
      <c r="B2491" s="87" t="s">
        <v>489</v>
      </c>
      <c r="C2491" s="19" t="s">
        <v>1869</v>
      </c>
      <c r="D2491" s="82" t="s">
        <v>1484</v>
      </c>
      <c r="E2491" s="14" t="s">
        <v>1871</v>
      </c>
      <c r="F2491" s="19" t="s">
        <v>1872</v>
      </c>
      <c r="G2491" s="88" t="s">
        <v>222</v>
      </c>
      <c r="H2491" s="134"/>
      <c r="I2491" s="99">
        <v>1014300</v>
      </c>
      <c r="J2491" s="75">
        <v>1162055.9085483295</v>
      </c>
      <c r="K2491" s="76">
        <v>11</v>
      </c>
      <c r="L2491" s="76" t="s">
        <v>2716</v>
      </c>
    </row>
    <row r="2492" spans="1:12" ht="75" customHeight="1" x14ac:dyDescent="0.3">
      <c r="A2492" s="70">
        <f t="shared" si="38"/>
        <v>2485</v>
      </c>
      <c r="B2492" s="4" t="s">
        <v>490</v>
      </c>
      <c r="C2492" s="20" t="s">
        <v>1873</v>
      </c>
      <c r="D2492" s="82" t="s">
        <v>273</v>
      </c>
      <c r="E2492" s="14" t="s">
        <v>306</v>
      </c>
      <c r="F2492" s="19" t="s">
        <v>1862</v>
      </c>
      <c r="G2492" s="88" t="s">
        <v>345</v>
      </c>
      <c r="H2492" s="134"/>
      <c r="I2492" s="29">
        <v>494500</v>
      </c>
      <c r="J2492" s="75">
        <v>545642.55016431224</v>
      </c>
      <c r="K2492" s="76">
        <v>1</v>
      </c>
      <c r="L2492" s="76" t="s">
        <v>2716</v>
      </c>
    </row>
    <row r="2493" spans="1:12" ht="75" customHeight="1" x14ac:dyDescent="0.3">
      <c r="A2493" s="70">
        <f t="shared" si="38"/>
        <v>2486</v>
      </c>
      <c r="B2493" s="4" t="s">
        <v>490</v>
      </c>
      <c r="C2493" s="20" t="s">
        <v>1873</v>
      </c>
      <c r="D2493" s="82" t="s">
        <v>273</v>
      </c>
      <c r="E2493" s="14" t="s">
        <v>306</v>
      </c>
      <c r="F2493" s="19" t="s">
        <v>346</v>
      </c>
      <c r="G2493" s="88" t="s">
        <v>347</v>
      </c>
      <c r="H2493" s="134"/>
      <c r="I2493" s="29">
        <v>614900</v>
      </c>
      <c r="J2493" s="75">
        <v>676427.09239055461</v>
      </c>
      <c r="K2493" s="76">
        <v>2</v>
      </c>
      <c r="L2493" s="76" t="s">
        <v>2716</v>
      </c>
    </row>
    <row r="2494" spans="1:12" ht="75" customHeight="1" x14ac:dyDescent="0.3">
      <c r="A2494" s="70">
        <f t="shared" si="38"/>
        <v>2487</v>
      </c>
      <c r="B2494" s="87" t="s">
        <v>490</v>
      </c>
      <c r="C2494" s="19" t="s">
        <v>1873</v>
      </c>
      <c r="D2494" s="82" t="s">
        <v>1806</v>
      </c>
      <c r="E2494" s="14" t="s">
        <v>1863</v>
      </c>
      <c r="F2494" s="19" t="s">
        <v>1864</v>
      </c>
      <c r="G2494" s="88" t="s">
        <v>41</v>
      </c>
      <c r="H2494" s="134"/>
      <c r="I2494" s="99">
        <v>619031</v>
      </c>
      <c r="J2494" s="75">
        <v>619031</v>
      </c>
      <c r="K2494" s="76">
        <v>3</v>
      </c>
      <c r="L2494" s="76" t="s">
        <v>2716</v>
      </c>
    </row>
    <row r="2495" spans="1:12" ht="75" customHeight="1" x14ac:dyDescent="0.3">
      <c r="A2495" s="70">
        <f t="shared" si="38"/>
        <v>2488</v>
      </c>
      <c r="B2495" s="87" t="s">
        <v>490</v>
      </c>
      <c r="C2495" s="19" t="s">
        <v>1873</v>
      </c>
      <c r="D2495" s="82" t="s">
        <v>1806</v>
      </c>
      <c r="E2495" s="14" t="s">
        <v>1863</v>
      </c>
      <c r="F2495" s="19" t="s">
        <v>1865</v>
      </c>
      <c r="G2495" s="88" t="s">
        <v>43</v>
      </c>
      <c r="H2495" s="134"/>
      <c r="I2495" s="99">
        <v>716373</v>
      </c>
      <c r="J2495" s="75">
        <v>716372.99999999988</v>
      </c>
      <c r="K2495" s="76">
        <v>4</v>
      </c>
      <c r="L2495" s="76" t="s">
        <v>2716</v>
      </c>
    </row>
    <row r="2496" spans="1:12" ht="75" customHeight="1" x14ac:dyDescent="0.3">
      <c r="A2496" s="70">
        <f t="shared" si="38"/>
        <v>2489</v>
      </c>
      <c r="B2496" s="4" t="s">
        <v>490</v>
      </c>
      <c r="C2496" s="20" t="s">
        <v>1873</v>
      </c>
      <c r="D2496" s="82" t="s">
        <v>273</v>
      </c>
      <c r="E2496" s="14" t="s">
        <v>306</v>
      </c>
      <c r="F2496" s="19" t="s">
        <v>348</v>
      </c>
      <c r="G2496" s="88" t="s">
        <v>349</v>
      </c>
      <c r="H2496" s="134"/>
      <c r="I2496" s="29">
        <v>764500</v>
      </c>
      <c r="J2496" s="75">
        <v>841198.54567850532</v>
      </c>
      <c r="K2496" s="76">
        <v>5</v>
      </c>
      <c r="L2496" s="76" t="s">
        <v>2716</v>
      </c>
    </row>
    <row r="2497" spans="1:12" ht="75" customHeight="1" x14ac:dyDescent="0.3">
      <c r="A2497" s="70">
        <f t="shared" si="38"/>
        <v>2490</v>
      </c>
      <c r="B2497" s="87" t="s">
        <v>490</v>
      </c>
      <c r="C2497" s="19" t="s">
        <v>1873</v>
      </c>
      <c r="D2497" s="82" t="s">
        <v>1484</v>
      </c>
      <c r="E2497" s="14" t="s">
        <v>1871</v>
      </c>
      <c r="F2497" s="19" t="s">
        <v>1874</v>
      </c>
      <c r="G2497" s="88" t="s">
        <v>224</v>
      </c>
      <c r="H2497" s="134"/>
      <c r="I2497" s="99">
        <v>985300</v>
      </c>
      <c r="J2497" s="75">
        <v>1128831.3977054807</v>
      </c>
      <c r="K2497" s="76">
        <v>6</v>
      </c>
      <c r="L2497" s="76" t="s">
        <v>2716</v>
      </c>
    </row>
    <row r="2498" spans="1:12" ht="75" customHeight="1" x14ac:dyDescent="0.3">
      <c r="A2498" s="70">
        <f t="shared" si="38"/>
        <v>2491</v>
      </c>
      <c r="B2498" s="87" t="s">
        <v>491</v>
      </c>
      <c r="C2498" s="19" t="s">
        <v>1875</v>
      </c>
      <c r="D2498" s="82" t="s">
        <v>1484</v>
      </c>
      <c r="E2498" s="14" t="s">
        <v>364</v>
      </c>
      <c r="F2498" s="19" t="s">
        <v>365</v>
      </c>
      <c r="G2498" s="88"/>
      <c r="H2498" s="151"/>
      <c r="I2498" s="99">
        <v>499950</v>
      </c>
      <c r="J2498" s="75">
        <v>488755.23063820926</v>
      </c>
      <c r="K2498" s="76">
        <v>1</v>
      </c>
      <c r="L2498" s="76" t="s">
        <v>2716</v>
      </c>
    </row>
    <row r="2499" spans="1:12" ht="75" customHeight="1" x14ac:dyDescent="0.3">
      <c r="A2499" s="70">
        <f t="shared" si="38"/>
        <v>2492</v>
      </c>
      <c r="B2499" s="87" t="s">
        <v>491</v>
      </c>
      <c r="C2499" s="19" t="s">
        <v>1875</v>
      </c>
      <c r="D2499" s="82" t="s">
        <v>1484</v>
      </c>
      <c r="E2499" s="14" t="s">
        <v>364</v>
      </c>
      <c r="F2499" s="19" t="s">
        <v>1876</v>
      </c>
      <c r="G2499" s="88"/>
      <c r="H2499" s="151"/>
      <c r="I2499" s="99">
        <v>539950</v>
      </c>
      <c r="J2499" s="75">
        <v>527859.55952215439</v>
      </c>
      <c r="K2499" s="76">
        <v>2</v>
      </c>
      <c r="L2499" s="76" t="s">
        <v>2716</v>
      </c>
    </row>
    <row r="2500" spans="1:12" ht="75" customHeight="1" x14ac:dyDescent="0.3">
      <c r="A2500" s="70">
        <f t="shared" si="38"/>
        <v>2493</v>
      </c>
      <c r="B2500" s="4" t="s">
        <v>491</v>
      </c>
      <c r="C2500" s="20" t="s">
        <v>1875</v>
      </c>
      <c r="D2500" s="82" t="s">
        <v>273</v>
      </c>
      <c r="E2500" s="14" t="s">
        <v>306</v>
      </c>
      <c r="F2500" s="19" t="s">
        <v>1251</v>
      </c>
      <c r="G2500" s="88" t="s">
        <v>1252</v>
      </c>
      <c r="H2500" s="134"/>
      <c r="I2500" s="29">
        <v>635200</v>
      </c>
      <c r="J2500" s="75">
        <v>700287.24108504958</v>
      </c>
      <c r="K2500" s="76">
        <v>3</v>
      </c>
      <c r="L2500" s="76" t="s">
        <v>2716</v>
      </c>
    </row>
    <row r="2501" spans="1:12" ht="75" customHeight="1" x14ac:dyDescent="0.3">
      <c r="A2501" s="70">
        <f t="shared" si="38"/>
        <v>2494</v>
      </c>
      <c r="B2501" s="87" t="s">
        <v>491</v>
      </c>
      <c r="C2501" s="19" t="s">
        <v>1875</v>
      </c>
      <c r="D2501" s="82" t="s">
        <v>1806</v>
      </c>
      <c r="E2501" s="14" t="s">
        <v>1261</v>
      </c>
      <c r="F2501" s="19" t="s">
        <v>1877</v>
      </c>
      <c r="G2501" s="14" t="s">
        <v>1263</v>
      </c>
      <c r="H2501" s="82"/>
      <c r="I2501" s="99">
        <v>761808</v>
      </c>
      <c r="J2501" s="75">
        <v>761808</v>
      </c>
      <c r="K2501" s="76">
        <v>4</v>
      </c>
      <c r="L2501" s="76" t="s">
        <v>2716</v>
      </c>
    </row>
    <row r="2502" spans="1:12" ht="75" customHeight="1" x14ac:dyDescent="0.3">
      <c r="A2502" s="70">
        <f t="shared" si="38"/>
        <v>2495</v>
      </c>
      <c r="B2502" s="4" t="s">
        <v>491</v>
      </c>
      <c r="C2502" s="20" t="s">
        <v>1875</v>
      </c>
      <c r="D2502" s="82" t="s">
        <v>273</v>
      </c>
      <c r="E2502" s="14" t="s">
        <v>306</v>
      </c>
      <c r="F2502" s="19" t="s">
        <v>1291</v>
      </c>
      <c r="G2502" s="88" t="s">
        <v>1292</v>
      </c>
      <c r="H2502" s="134"/>
      <c r="I2502" s="29">
        <v>787400</v>
      </c>
      <c r="J2502" s="75">
        <v>871618.05636746332</v>
      </c>
      <c r="K2502" s="76">
        <v>5</v>
      </c>
      <c r="L2502" s="76" t="s">
        <v>2716</v>
      </c>
    </row>
    <row r="2503" spans="1:12" ht="75" customHeight="1" x14ac:dyDescent="0.3">
      <c r="A2503" s="70">
        <f t="shared" si="38"/>
        <v>2496</v>
      </c>
      <c r="B2503" s="4" t="s">
        <v>491</v>
      </c>
      <c r="C2503" s="20" t="s">
        <v>1875</v>
      </c>
      <c r="D2503" s="82" t="s">
        <v>273</v>
      </c>
      <c r="E2503" s="14" t="s">
        <v>306</v>
      </c>
      <c r="F2503" s="19" t="s">
        <v>1291</v>
      </c>
      <c r="G2503" s="88" t="s">
        <v>1292</v>
      </c>
      <c r="H2503" s="134"/>
      <c r="I2503" s="29">
        <v>787400</v>
      </c>
      <c r="J2503" s="75">
        <v>871618.05636746332</v>
      </c>
      <c r="K2503" s="76">
        <v>6</v>
      </c>
      <c r="L2503" s="76" t="s">
        <v>2716</v>
      </c>
    </row>
    <row r="2504" spans="1:12" ht="75" customHeight="1" x14ac:dyDescent="0.3">
      <c r="A2504" s="70">
        <f t="shared" si="38"/>
        <v>2497</v>
      </c>
      <c r="B2504" s="4" t="s">
        <v>491</v>
      </c>
      <c r="C2504" s="20" t="s">
        <v>1875</v>
      </c>
      <c r="D2504" s="82" t="s">
        <v>273</v>
      </c>
      <c r="E2504" s="14" t="s">
        <v>306</v>
      </c>
      <c r="F2504" s="19" t="s">
        <v>1293</v>
      </c>
      <c r="G2504" s="88" t="s">
        <v>1294</v>
      </c>
      <c r="H2504" s="134"/>
      <c r="I2504" s="29">
        <v>816600</v>
      </c>
      <c r="J2504" s="75">
        <v>901342.04863342724</v>
      </c>
      <c r="K2504" s="76">
        <v>7</v>
      </c>
      <c r="L2504" s="76" t="s">
        <v>2716</v>
      </c>
    </row>
    <row r="2505" spans="1:12" ht="75" customHeight="1" x14ac:dyDescent="0.3">
      <c r="A2505" s="70">
        <f t="shared" ref="A2505:A2568" si="39">ROW(A2498)</f>
        <v>2498</v>
      </c>
      <c r="B2505" s="4" t="s">
        <v>491</v>
      </c>
      <c r="C2505" s="20" t="s">
        <v>1875</v>
      </c>
      <c r="D2505" s="82" t="s">
        <v>273</v>
      </c>
      <c r="E2505" s="14" t="s">
        <v>306</v>
      </c>
      <c r="F2505" s="19" t="s">
        <v>1293</v>
      </c>
      <c r="G2505" s="88" t="s">
        <v>1294</v>
      </c>
      <c r="H2505" s="134"/>
      <c r="I2505" s="29">
        <v>816600</v>
      </c>
      <c r="J2505" s="75">
        <v>901342.04863342724</v>
      </c>
      <c r="K2505" s="76">
        <v>8</v>
      </c>
      <c r="L2505" s="76" t="s">
        <v>2716</v>
      </c>
    </row>
    <row r="2506" spans="1:12" ht="75" customHeight="1" x14ac:dyDescent="0.3">
      <c r="A2506" s="70">
        <f t="shared" si="39"/>
        <v>2499</v>
      </c>
      <c r="B2506" s="4" t="s">
        <v>491</v>
      </c>
      <c r="C2506" s="20" t="s">
        <v>1875</v>
      </c>
      <c r="D2506" s="82" t="s">
        <v>273</v>
      </c>
      <c r="E2506" s="14" t="s">
        <v>306</v>
      </c>
      <c r="F2506" s="19" t="s">
        <v>1295</v>
      </c>
      <c r="G2506" s="88" t="s">
        <v>1296</v>
      </c>
      <c r="H2506" s="134"/>
      <c r="I2506" s="29">
        <v>838600</v>
      </c>
      <c r="J2506" s="75">
        <v>922479.30504347675</v>
      </c>
      <c r="K2506" s="76">
        <v>9</v>
      </c>
      <c r="L2506" s="76" t="s">
        <v>2716</v>
      </c>
    </row>
    <row r="2507" spans="1:12" ht="75" customHeight="1" x14ac:dyDescent="0.3">
      <c r="A2507" s="70">
        <f t="shared" si="39"/>
        <v>2500</v>
      </c>
      <c r="B2507" s="4" t="s">
        <v>491</v>
      </c>
      <c r="C2507" s="20" t="s">
        <v>1875</v>
      </c>
      <c r="D2507" s="82" t="s">
        <v>273</v>
      </c>
      <c r="E2507" s="14" t="s">
        <v>306</v>
      </c>
      <c r="F2507" s="19" t="s">
        <v>1295</v>
      </c>
      <c r="G2507" s="88" t="s">
        <v>1296</v>
      </c>
      <c r="H2507" s="134"/>
      <c r="I2507" s="29">
        <v>838600</v>
      </c>
      <c r="J2507" s="75">
        <v>922479.30504347675</v>
      </c>
      <c r="K2507" s="76">
        <v>10</v>
      </c>
      <c r="L2507" s="76" t="s">
        <v>2716</v>
      </c>
    </row>
    <row r="2508" spans="1:12" ht="75" customHeight="1" x14ac:dyDescent="0.3">
      <c r="A2508" s="70">
        <f t="shared" si="39"/>
        <v>2501</v>
      </c>
      <c r="B2508" s="87" t="s">
        <v>491</v>
      </c>
      <c r="C2508" s="19" t="s">
        <v>1875</v>
      </c>
      <c r="D2508" s="82" t="s">
        <v>73</v>
      </c>
      <c r="E2508" s="14" t="s">
        <v>74</v>
      </c>
      <c r="F2508" s="19" t="s">
        <v>1350</v>
      </c>
      <c r="G2508" s="88" t="s">
        <v>1351</v>
      </c>
      <c r="H2508" s="134"/>
      <c r="I2508" s="99">
        <v>850461.3600000001</v>
      </c>
      <c r="J2508" s="75">
        <v>900315.82016507036</v>
      </c>
      <c r="K2508" s="76">
        <v>11</v>
      </c>
      <c r="L2508" s="76" t="s">
        <v>2716</v>
      </c>
    </row>
    <row r="2509" spans="1:12" ht="75" customHeight="1" x14ac:dyDescent="0.3">
      <c r="A2509" s="70">
        <f t="shared" si="39"/>
        <v>2502</v>
      </c>
      <c r="B2509" s="4" t="s">
        <v>491</v>
      </c>
      <c r="C2509" s="20" t="s">
        <v>1875</v>
      </c>
      <c r="D2509" s="82" t="s">
        <v>273</v>
      </c>
      <c r="E2509" s="14" t="s">
        <v>306</v>
      </c>
      <c r="F2509" s="19" t="s">
        <v>1266</v>
      </c>
      <c r="G2509" s="88" t="s">
        <v>1267</v>
      </c>
      <c r="H2509" s="134"/>
      <c r="I2509" s="29">
        <v>888600</v>
      </c>
      <c r="J2509" s="75">
        <v>983025.16385355568</v>
      </c>
      <c r="K2509" s="76">
        <v>12</v>
      </c>
      <c r="L2509" s="76" t="s">
        <v>2716</v>
      </c>
    </row>
    <row r="2510" spans="1:12" ht="75" customHeight="1" x14ac:dyDescent="0.3">
      <c r="A2510" s="70">
        <f t="shared" si="39"/>
        <v>2503</v>
      </c>
      <c r="B2510" s="4" t="s">
        <v>491</v>
      </c>
      <c r="C2510" s="20" t="s">
        <v>1875</v>
      </c>
      <c r="D2510" s="82" t="s">
        <v>273</v>
      </c>
      <c r="E2510" s="14" t="s">
        <v>306</v>
      </c>
      <c r="F2510" s="19" t="s">
        <v>1299</v>
      </c>
      <c r="G2510" s="88" t="s">
        <v>1300</v>
      </c>
      <c r="H2510" s="134"/>
      <c r="I2510" s="29">
        <v>899500</v>
      </c>
      <c r="J2510" s="75">
        <v>998689.4185989832</v>
      </c>
      <c r="K2510" s="76">
        <v>13</v>
      </c>
      <c r="L2510" s="76" t="s">
        <v>2716</v>
      </c>
    </row>
    <row r="2511" spans="1:12" ht="75" customHeight="1" x14ac:dyDescent="0.3">
      <c r="A2511" s="70">
        <f t="shared" si="39"/>
        <v>2504</v>
      </c>
      <c r="B2511" s="4" t="s">
        <v>491</v>
      </c>
      <c r="C2511" s="20" t="s">
        <v>1875</v>
      </c>
      <c r="D2511" s="82" t="s">
        <v>273</v>
      </c>
      <c r="E2511" s="14" t="s">
        <v>306</v>
      </c>
      <c r="F2511" s="19" t="s">
        <v>1302</v>
      </c>
      <c r="G2511" s="88" t="s">
        <v>1303</v>
      </c>
      <c r="H2511" s="134"/>
      <c r="I2511" s="29">
        <v>933200</v>
      </c>
      <c r="J2511" s="75">
        <v>1036999.3954417307</v>
      </c>
      <c r="K2511" s="76">
        <v>14</v>
      </c>
      <c r="L2511" s="76" t="s">
        <v>2716</v>
      </c>
    </row>
    <row r="2512" spans="1:12" ht="75" customHeight="1" x14ac:dyDescent="0.3">
      <c r="A2512" s="70">
        <f t="shared" si="39"/>
        <v>2505</v>
      </c>
      <c r="B2512" s="87" t="s">
        <v>491</v>
      </c>
      <c r="C2512" s="19" t="s">
        <v>1875</v>
      </c>
      <c r="D2512" s="82" t="s">
        <v>1484</v>
      </c>
      <c r="E2512" s="14" t="s">
        <v>1308</v>
      </c>
      <c r="F2512" s="19" t="s">
        <v>1878</v>
      </c>
      <c r="G2512" s="88" t="s">
        <v>1879</v>
      </c>
      <c r="H2512" s="134"/>
      <c r="I2512" s="99">
        <v>953900</v>
      </c>
      <c r="J2512" s="75">
        <v>1092857.2721721891</v>
      </c>
      <c r="K2512" s="76">
        <v>15</v>
      </c>
      <c r="L2512" s="76" t="s">
        <v>2716</v>
      </c>
    </row>
    <row r="2513" spans="1:12" ht="75" customHeight="1" x14ac:dyDescent="0.3">
      <c r="A2513" s="70">
        <f t="shared" si="39"/>
        <v>2506</v>
      </c>
      <c r="B2513" s="87" t="s">
        <v>491</v>
      </c>
      <c r="C2513" s="19" t="s">
        <v>1875</v>
      </c>
      <c r="D2513" s="82" t="s">
        <v>73</v>
      </c>
      <c r="E2513" s="14" t="s">
        <v>74</v>
      </c>
      <c r="F2513" s="19" t="s">
        <v>1352</v>
      </c>
      <c r="G2513" s="88" t="s">
        <v>1353</v>
      </c>
      <c r="H2513" s="134"/>
      <c r="I2513" s="99">
        <v>961761.3600000001</v>
      </c>
      <c r="J2513" s="75">
        <v>1018140.2805078333</v>
      </c>
      <c r="K2513" s="76">
        <v>16</v>
      </c>
      <c r="L2513" s="76" t="s">
        <v>2716</v>
      </c>
    </row>
    <row r="2514" spans="1:12" ht="75" customHeight="1" x14ac:dyDescent="0.3">
      <c r="A2514" s="70">
        <f t="shared" si="39"/>
        <v>2507</v>
      </c>
      <c r="B2514" s="4" t="s">
        <v>491</v>
      </c>
      <c r="C2514" s="20" t="s">
        <v>1875</v>
      </c>
      <c r="D2514" s="82" t="s">
        <v>273</v>
      </c>
      <c r="E2514" s="14" t="s">
        <v>306</v>
      </c>
      <c r="F2514" s="19" t="s">
        <v>1268</v>
      </c>
      <c r="G2514" s="88" t="s">
        <v>1269</v>
      </c>
      <c r="H2514" s="134"/>
      <c r="I2514" s="29">
        <v>984200</v>
      </c>
      <c r="J2514" s="75">
        <v>1091894.2364659181</v>
      </c>
      <c r="K2514" s="76">
        <v>17</v>
      </c>
      <c r="L2514" s="76" t="s">
        <v>2716</v>
      </c>
    </row>
    <row r="2515" spans="1:12" ht="75" customHeight="1" x14ac:dyDescent="0.3">
      <c r="A2515" s="70">
        <f t="shared" si="39"/>
        <v>2508</v>
      </c>
      <c r="B2515" s="87" t="s">
        <v>491</v>
      </c>
      <c r="C2515" s="19" t="s">
        <v>1875</v>
      </c>
      <c r="D2515" s="82" t="s">
        <v>73</v>
      </c>
      <c r="E2515" s="14" t="s">
        <v>74</v>
      </c>
      <c r="F2515" s="19" t="s">
        <v>1880</v>
      </c>
      <c r="G2515" s="120" t="s">
        <v>1358</v>
      </c>
      <c r="H2515" s="152"/>
      <c r="I2515" s="99">
        <v>1231198.76</v>
      </c>
      <c r="J2515" s="75">
        <v>1303372.2324499462</v>
      </c>
      <c r="K2515" s="76">
        <v>18</v>
      </c>
      <c r="L2515" s="76" t="s">
        <v>2716</v>
      </c>
    </row>
    <row r="2516" spans="1:12" ht="75" customHeight="1" x14ac:dyDescent="0.3">
      <c r="A2516" s="70">
        <f t="shared" si="39"/>
        <v>2509</v>
      </c>
      <c r="B2516" s="87" t="s">
        <v>491</v>
      </c>
      <c r="C2516" s="19" t="s">
        <v>1875</v>
      </c>
      <c r="D2516" s="82" t="s">
        <v>73</v>
      </c>
      <c r="E2516" s="14" t="s">
        <v>74</v>
      </c>
      <c r="F2516" s="19" t="s">
        <v>1881</v>
      </c>
      <c r="G2516" s="120" t="s">
        <v>1358</v>
      </c>
      <c r="H2516" s="138"/>
      <c r="I2516" s="99">
        <v>1231198.76</v>
      </c>
      <c r="J2516" s="75">
        <v>1303372.2324499462</v>
      </c>
      <c r="K2516" s="76">
        <v>19</v>
      </c>
      <c r="L2516" s="76" t="s">
        <v>2716</v>
      </c>
    </row>
    <row r="2517" spans="1:12" ht="75" customHeight="1" x14ac:dyDescent="0.3">
      <c r="A2517" s="70">
        <f t="shared" si="39"/>
        <v>2510</v>
      </c>
      <c r="B2517" s="4" t="s">
        <v>492</v>
      </c>
      <c r="C2517" s="20" t="s">
        <v>1882</v>
      </c>
      <c r="D2517" s="82" t="s">
        <v>273</v>
      </c>
      <c r="E2517" s="14" t="s">
        <v>306</v>
      </c>
      <c r="F2517" s="19" t="s">
        <v>1266</v>
      </c>
      <c r="G2517" s="88" t="s">
        <v>1267</v>
      </c>
      <c r="H2517" s="134"/>
      <c r="I2517" s="29">
        <v>888600</v>
      </c>
      <c r="J2517" s="75">
        <v>983025.16385355568</v>
      </c>
      <c r="K2517" s="76">
        <v>1</v>
      </c>
      <c r="L2517" s="76" t="s">
        <v>2716</v>
      </c>
    </row>
    <row r="2518" spans="1:12" ht="75" customHeight="1" x14ac:dyDescent="0.3">
      <c r="A2518" s="70">
        <f t="shared" si="39"/>
        <v>2511</v>
      </c>
      <c r="B2518" s="87" t="s">
        <v>492</v>
      </c>
      <c r="C2518" s="19" t="s">
        <v>1882</v>
      </c>
      <c r="D2518" s="58" t="s">
        <v>273</v>
      </c>
      <c r="E2518" s="14" t="s">
        <v>274</v>
      </c>
      <c r="F2518" s="19" t="s">
        <v>1883</v>
      </c>
      <c r="G2518" s="88" t="s">
        <v>1330</v>
      </c>
      <c r="H2518" s="134"/>
      <c r="I2518" s="75">
        <v>902400</v>
      </c>
      <c r="J2518" s="75">
        <v>975226.10800087953</v>
      </c>
      <c r="K2518" s="76">
        <v>2</v>
      </c>
      <c r="L2518" s="76" t="s">
        <v>2716</v>
      </c>
    </row>
    <row r="2519" spans="1:12" ht="75" customHeight="1" x14ac:dyDescent="0.3">
      <c r="A2519" s="70">
        <f t="shared" si="39"/>
        <v>2512</v>
      </c>
      <c r="B2519" s="4" t="s">
        <v>492</v>
      </c>
      <c r="C2519" s="20" t="s">
        <v>1882</v>
      </c>
      <c r="D2519" s="82" t="s">
        <v>273</v>
      </c>
      <c r="E2519" s="14" t="s">
        <v>306</v>
      </c>
      <c r="F2519" s="19" t="s">
        <v>1268</v>
      </c>
      <c r="G2519" s="88" t="s">
        <v>1269</v>
      </c>
      <c r="H2519" s="134"/>
      <c r="I2519" s="29">
        <v>984200</v>
      </c>
      <c r="J2519" s="75">
        <v>1091894.2364659181</v>
      </c>
      <c r="K2519" s="76">
        <v>3</v>
      </c>
      <c r="L2519" s="76" t="s">
        <v>2716</v>
      </c>
    </row>
    <row r="2520" spans="1:12" ht="75" customHeight="1" x14ac:dyDescent="0.3">
      <c r="A2520" s="70">
        <f t="shared" si="39"/>
        <v>2513</v>
      </c>
      <c r="B2520" s="87" t="s">
        <v>492</v>
      </c>
      <c r="C2520" s="19" t="s">
        <v>1882</v>
      </c>
      <c r="D2520" s="82" t="s">
        <v>1484</v>
      </c>
      <c r="E2520" s="14" t="s">
        <v>1308</v>
      </c>
      <c r="F2520" s="19" t="s">
        <v>1309</v>
      </c>
      <c r="G2520" s="88" t="s">
        <v>226</v>
      </c>
      <c r="H2520" s="134"/>
      <c r="I2520" s="99">
        <v>1554100</v>
      </c>
      <c r="J2520" s="75">
        <v>1780490.0793403911</v>
      </c>
      <c r="K2520" s="76">
        <v>4</v>
      </c>
      <c r="L2520" s="76" t="s">
        <v>2716</v>
      </c>
    </row>
    <row r="2521" spans="1:12" ht="75" customHeight="1" x14ac:dyDescent="0.3">
      <c r="A2521" s="70">
        <f t="shared" si="39"/>
        <v>2514</v>
      </c>
      <c r="B2521" s="71" t="s">
        <v>1884</v>
      </c>
      <c r="C2521" s="20" t="s">
        <v>1885</v>
      </c>
      <c r="D2521" s="82" t="s">
        <v>1806</v>
      </c>
      <c r="E2521" s="39" t="s">
        <v>28</v>
      </c>
      <c r="F2521" s="20" t="s">
        <v>1886</v>
      </c>
      <c r="G2521" s="73" t="s">
        <v>69</v>
      </c>
      <c r="H2521" s="138"/>
      <c r="I2521" s="75">
        <v>1164230</v>
      </c>
      <c r="J2521" s="75">
        <v>1164229.9999999998</v>
      </c>
      <c r="K2521" s="76">
        <v>1</v>
      </c>
      <c r="L2521" s="76" t="s">
        <v>2716</v>
      </c>
    </row>
    <row r="2522" spans="1:12" ht="75" customHeight="1" x14ac:dyDescent="0.3">
      <c r="A2522" s="70">
        <f t="shared" si="39"/>
        <v>2515</v>
      </c>
      <c r="B2522" s="4" t="s">
        <v>1887</v>
      </c>
      <c r="C2522" s="20" t="s">
        <v>1888</v>
      </c>
      <c r="D2522" s="82" t="s">
        <v>273</v>
      </c>
      <c r="E2522" s="14" t="s">
        <v>306</v>
      </c>
      <c r="F2522" s="19" t="s">
        <v>358</v>
      </c>
      <c r="G2522" s="88" t="s">
        <v>359</v>
      </c>
      <c r="H2522" s="134"/>
      <c r="I2522" s="29">
        <v>901200</v>
      </c>
      <c r="J2522" s="75">
        <v>990063.71922704554</v>
      </c>
      <c r="K2522" s="76">
        <v>1</v>
      </c>
      <c r="L2522" s="76" t="s">
        <v>2716</v>
      </c>
    </row>
    <row r="2523" spans="1:12" ht="75" customHeight="1" x14ac:dyDescent="0.3">
      <c r="A2523" s="70">
        <f t="shared" si="39"/>
        <v>2516</v>
      </c>
      <c r="B2523" s="71" t="s">
        <v>1887</v>
      </c>
      <c r="C2523" s="20" t="s">
        <v>1888</v>
      </c>
      <c r="D2523" s="82" t="s">
        <v>1806</v>
      </c>
      <c r="E2523" s="39" t="s">
        <v>28</v>
      </c>
      <c r="F2523" s="20" t="s">
        <v>1886</v>
      </c>
      <c r="G2523" s="73" t="s">
        <v>69</v>
      </c>
      <c r="H2523" s="138"/>
      <c r="I2523" s="75">
        <v>1203870</v>
      </c>
      <c r="J2523" s="75">
        <v>1203870</v>
      </c>
      <c r="K2523" s="76">
        <v>2</v>
      </c>
      <c r="L2523" s="76" t="s">
        <v>2716</v>
      </c>
    </row>
    <row r="2524" spans="1:12" ht="75" customHeight="1" x14ac:dyDescent="0.3">
      <c r="A2524" s="70">
        <f t="shared" si="39"/>
        <v>2517</v>
      </c>
      <c r="B2524" s="4" t="s">
        <v>1887</v>
      </c>
      <c r="C2524" s="20" t="s">
        <v>1888</v>
      </c>
      <c r="D2524" s="82" t="s">
        <v>273</v>
      </c>
      <c r="E2524" s="14" t="s">
        <v>306</v>
      </c>
      <c r="F2524" s="19" t="s">
        <v>362</v>
      </c>
      <c r="G2524" s="88" t="s">
        <v>363</v>
      </c>
      <c r="H2524" s="134"/>
      <c r="I2524" s="29">
        <v>1345100</v>
      </c>
      <c r="J2524" s="75">
        <v>1500835.4011706528</v>
      </c>
      <c r="K2524" s="76">
        <v>3</v>
      </c>
      <c r="L2524" s="76" t="s">
        <v>2716</v>
      </c>
    </row>
    <row r="2525" spans="1:12" ht="75" customHeight="1" x14ac:dyDescent="0.3">
      <c r="A2525" s="70">
        <f t="shared" si="39"/>
        <v>2518</v>
      </c>
      <c r="B2525" s="87" t="s">
        <v>1887</v>
      </c>
      <c r="C2525" s="19" t="s">
        <v>1888</v>
      </c>
      <c r="D2525" s="82" t="s">
        <v>1806</v>
      </c>
      <c r="E2525" s="14" t="s">
        <v>21</v>
      </c>
      <c r="F2525" s="19" t="s">
        <v>53</v>
      </c>
      <c r="G2525" s="88" t="s">
        <v>54</v>
      </c>
      <c r="H2525" s="134"/>
      <c r="I2525" s="75">
        <v>1607038</v>
      </c>
      <c r="J2525" s="75">
        <v>1607037.9999999998</v>
      </c>
      <c r="K2525" s="76">
        <v>4</v>
      </c>
      <c r="L2525" s="76" t="s">
        <v>2716</v>
      </c>
    </row>
    <row r="2526" spans="1:12" ht="75" customHeight="1" x14ac:dyDescent="0.3">
      <c r="A2526" s="70">
        <f t="shared" si="39"/>
        <v>2519</v>
      </c>
      <c r="B2526" s="87" t="s">
        <v>1887</v>
      </c>
      <c r="C2526" s="19" t="s">
        <v>1888</v>
      </c>
      <c r="D2526" s="82" t="s">
        <v>1806</v>
      </c>
      <c r="E2526" s="14" t="s">
        <v>21</v>
      </c>
      <c r="F2526" s="19" t="s">
        <v>55</v>
      </c>
      <c r="G2526" s="88" t="s">
        <v>56</v>
      </c>
      <c r="H2526" s="134"/>
      <c r="I2526" s="75">
        <v>1695103</v>
      </c>
      <c r="J2526" s="75">
        <v>1695102.9999999998</v>
      </c>
      <c r="K2526" s="76">
        <v>5</v>
      </c>
      <c r="L2526" s="76" t="s">
        <v>2716</v>
      </c>
    </row>
    <row r="2527" spans="1:12" ht="75" customHeight="1" x14ac:dyDescent="0.3">
      <c r="A2527" s="70">
        <f t="shared" si="39"/>
        <v>2520</v>
      </c>
      <c r="B2527" s="4" t="s">
        <v>1889</v>
      </c>
      <c r="C2527" s="20" t="s">
        <v>1890</v>
      </c>
      <c r="D2527" s="82" t="s">
        <v>273</v>
      </c>
      <c r="E2527" s="14" t="s">
        <v>306</v>
      </c>
      <c r="F2527" s="19" t="s">
        <v>360</v>
      </c>
      <c r="G2527" s="88" t="s">
        <v>361</v>
      </c>
      <c r="H2527" s="134"/>
      <c r="I2527" s="29">
        <v>1055500</v>
      </c>
      <c r="J2527" s="75">
        <v>1161164.0247417553</v>
      </c>
      <c r="K2527" s="76">
        <v>1</v>
      </c>
      <c r="L2527" s="76" t="s">
        <v>2716</v>
      </c>
    </row>
    <row r="2528" spans="1:12" ht="75" customHeight="1" x14ac:dyDescent="0.3">
      <c r="A2528" s="70">
        <f t="shared" si="39"/>
        <v>2521</v>
      </c>
      <c r="B2528" s="76" t="s">
        <v>493</v>
      </c>
      <c r="C2528" s="19" t="s">
        <v>1891</v>
      </c>
      <c r="D2528" s="72" t="s">
        <v>110</v>
      </c>
      <c r="E2528" s="14" t="s">
        <v>1441</v>
      </c>
      <c r="F2528" s="19" t="s">
        <v>1442</v>
      </c>
      <c r="G2528" s="73" t="s">
        <v>1443</v>
      </c>
      <c r="H2528" s="126"/>
      <c r="I2528" s="104">
        <v>998000</v>
      </c>
      <c r="J2528" s="75">
        <v>1055918.2148055413</v>
      </c>
      <c r="K2528" s="76">
        <v>1</v>
      </c>
      <c r="L2528" s="76" t="s">
        <v>2716</v>
      </c>
    </row>
    <row r="2529" spans="1:12" ht="75" customHeight="1" x14ac:dyDescent="0.3">
      <c r="A2529" s="70">
        <f t="shared" si="39"/>
        <v>2522</v>
      </c>
      <c r="B2529" s="76" t="s">
        <v>493</v>
      </c>
      <c r="C2529" s="19" t="s">
        <v>1891</v>
      </c>
      <c r="D2529" s="72" t="s">
        <v>110</v>
      </c>
      <c r="E2529" s="14" t="s">
        <v>1441</v>
      </c>
      <c r="F2529" s="19" t="s">
        <v>1444</v>
      </c>
      <c r="G2529" s="73" t="s">
        <v>1445</v>
      </c>
      <c r="H2529" s="126"/>
      <c r="I2529" s="104">
        <v>1048000</v>
      </c>
      <c r="J2529" s="75">
        <v>1108819.9289741556</v>
      </c>
      <c r="K2529" s="76">
        <v>2</v>
      </c>
      <c r="L2529" s="76" t="s">
        <v>2716</v>
      </c>
    </row>
    <row r="2530" spans="1:12" ht="75" customHeight="1" x14ac:dyDescent="0.3">
      <c r="A2530" s="70">
        <f t="shared" si="39"/>
        <v>2523</v>
      </c>
      <c r="B2530" s="4" t="s">
        <v>493</v>
      </c>
      <c r="C2530" s="20" t="s">
        <v>1891</v>
      </c>
      <c r="D2530" s="82" t="s">
        <v>273</v>
      </c>
      <c r="E2530" s="14" t="s">
        <v>306</v>
      </c>
      <c r="F2530" s="19" t="s">
        <v>1386</v>
      </c>
      <c r="G2530" s="88" t="s">
        <v>1387</v>
      </c>
      <c r="H2530" s="134"/>
      <c r="I2530" s="29">
        <v>1083800</v>
      </c>
      <c r="J2530" s="75">
        <v>1196577.2699324836</v>
      </c>
      <c r="K2530" s="76">
        <v>3</v>
      </c>
      <c r="L2530" s="76" t="s">
        <v>2716</v>
      </c>
    </row>
    <row r="2531" spans="1:12" ht="75" customHeight="1" x14ac:dyDescent="0.3">
      <c r="A2531" s="70">
        <f t="shared" si="39"/>
        <v>2524</v>
      </c>
      <c r="B2531" s="4" t="s">
        <v>493</v>
      </c>
      <c r="C2531" s="20" t="s">
        <v>1891</v>
      </c>
      <c r="D2531" s="82" t="s">
        <v>273</v>
      </c>
      <c r="E2531" s="14" t="s">
        <v>306</v>
      </c>
      <c r="F2531" s="19" t="s">
        <v>1386</v>
      </c>
      <c r="G2531" s="88" t="s">
        <v>1387</v>
      </c>
      <c r="H2531" s="134"/>
      <c r="I2531" s="29">
        <v>1083800</v>
      </c>
      <c r="J2531" s="75">
        <v>1196577.2699324836</v>
      </c>
      <c r="K2531" s="76">
        <v>4</v>
      </c>
      <c r="L2531" s="76" t="s">
        <v>2716</v>
      </c>
    </row>
    <row r="2532" spans="1:12" ht="75" customHeight="1" x14ac:dyDescent="0.3">
      <c r="A2532" s="70">
        <f t="shared" si="39"/>
        <v>2525</v>
      </c>
      <c r="B2532" s="4" t="s">
        <v>493</v>
      </c>
      <c r="C2532" s="20" t="s">
        <v>1891</v>
      </c>
      <c r="D2532" s="82" t="s">
        <v>273</v>
      </c>
      <c r="E2532" s="14" t="s">
        <v>306</v>
      </c>
      <c r="F2532" s="19" t="s">
        <v>1386</v>
      </c>
      <c r="G2532" s="88" t="s">
        <v>1387</v>
      </c>
      <c r="H2532" s="134"/>
      <c r="I2532" s="29">
        <v>1083800</v>
      </c>
      <c r="J2532" s="75">
        <v>1196577.2699324836</v>
      </c>
      <c r="K2532" s="76">
        <v>5</v>
      </c>
      <c r="L2532" s="76" t="s">
        <v>2716</v>
      </c>
    </row>
    <row r="2533" spans="1:12" ht="75" customHeight="1" x14ac:dyDescent="0.3">
      <c r="A2533" s="70">
        <f t="shared" si="39"/>
        <v>2526</v>
      </c>
      <c r="B2533" s="4" t="s">
        <v>493</v>
      </c>
      <c r="C2533" s="20" t="s">
        <v>1891</v>
      </c>
      <c r="D2533" s="82" t="s">
        <v>273</v>
      </c>
      <c r="E2533" s="14" t="s">
        <v>306</v>
      </c>
      <c r="F2533" s="19" t="s">
        <v>1386</v>
      </c>
      <c r="G2533" s="88" t="s">
        <v>1387</v>
      </c>
      <c r="H2533" s="134"/>
      <c r="I2533" s="29">
        <v>1083800</v>
      </c>
      <c r="J2533" s="75">
        <v>1196577.2699324836</v>
      </c>
      <c r="K2533" s="76">
        <v>6</v>
      </c>
      <c r="L2533" s="76" t="s">
        <v>2716</v>
      </c>
    </row>
    <row r="2534" spans="1:12" ht="75" customHeight="1" x14ac:dyDescent="0.3">
      <c r="A2534" s="70">
        <f t="shared" si="39"/>
        <v>2527</v>
      </c>
      <c r="B2534" s="76" t="s">
        <v>493</v>
      </c>
      <c r="C2534" s="19" t="s">
        <v>1891</v>
      </c>
      <c r="D2534" s="72" t="s">
        <v>110</v>
      </c>
      <c r="E2534" s="14" t="s">
        <v>1441</v>
      </c>
      <c r="F2534" s="19" t="s">
        <v>1446</v>
      </c>
      <c r="G2534" s="73" t="s">
        <v>1447</v>
      </c>
      <c r="H2534" s="126"/>
      <c r="I2534" s="104">
        <v>1098000</v>
      </c>
      <c r="J2534" s="75">
        <v>1161721.6431427698</v>
      </c>
      <c r="K2534" s="76">
        <v>7</v>
      </c>
      <c r="L2534" s="76" t="s">
        <v>2716</v>
      </c>
    </row>
    <row r="2535" spans="1:12" ht="75" customHeight="1" x14ac:dyDescent="0.3">
      <c r="A2535" s="70">
        <f t="shared" si="39"/>
        <v>2528</v>
      </c>
      <c r="B2535" s="87" t="s">
        <v>493</v>
      </c>
      <c r="C2535" s="19" t="s">
        <v>1891</v>
      </c>
      <c r="D2535" s="82" t="s">
        <v>1806</v>
      </c>
      <c r="E2535" s="14" t="s">
        <v>1261</v>
      </c>
      <c r="F2535" s="19" t="s">
        <v>1892</v>
      </c>
      <c r="G2535" s="14" t="s">
        <v>1389</v>
      </c>
      <c r="H2535" s="134"/>
      <c r="I2535" s="99">
        <v>1203862</v>
      </c>
      <c r="J2535" s="75">
        <v>1203862</v>
      </c>
      <c r="K2535" s="76">
        <v>8</v>
      </c>
      <c r="L2535" s="76" t="s">
        <v>2716</v>
      </c>
    </row>
    <row r="2536" spans="1:12" ht="75" customHeight="1" x14ac:dyDescent="0.3">
      <c r="A2536" s="70">
        <f t="shared" si="39"/>
        <v>2529</v>
      </c>
      <c r="B2536" s="4" t="s">
        <v>493</v>
      </c>
      <c r="C2536" s="20" t="s">
        <v>1891</v>
      </c>
      <c r="D2536" s="82" t="s">
        <v>273</v>
      </c>
      <c r="E2536" s="14" t="s">
        <v>306</v>
      </c>
      <c r="F2536" s="19" t="s">
        <v>1390</v>
      </c>
      <c r="G2536" s="88" t="s">
        <v>1391</v>
      </c>
      <c r="H2536" s="134"/>
      <c r="I2536" s="29">
        <v>1217500</v>
      </c>
      <c r="J2536" s="75">
        <v>1350511.9313146272</v>
      </c>
      <c r="K2536" s="76">
        <v>9</v>
      </c>
      <c r="L2536" s="76" t="s">
        <v>2716</v>
      </c>
    </row>
    <row r="2537" spans="1:12" ht="75" customHeight="1" x14ac:dyDescent="0.3">
      <c r="A2537" s="70">
        <f t="shared" si="39"/>
        <v>2530</v>
      </c>
      <c r="B2537" s="4" t="s">
        <v>493</v>
      </c>
      <c r="C2537" s="20" t="s">
        <v>1891</v>
      </c>
      <c r="D2537" s="82" t="s">
        <v>273</v>
      </c>
      <c r="E2537" s="14" t="s">
        <v>306</v>
      </c>
      <c r="F2537" s="19" t="s">
        <v>1390</v>
      </c>
      <c r="G2537" s="88" t="s">
        <v>1391</v>
      </c>
      <c r="H2537" s="134"/>
      <c r="I2537" s="29">
        <v>1217500</v>
      </c>
      <c r="J2537" s="75">
        <v>1350511.9313146272</v>
      </c>
      <c r="K2537" s="76">
        <v>10</v>
      </c>
      <c r="L2537" s="76" t="s">
        <v>2716</v>
      </c>
    </row>
    <row r="2538" spans="1:12" ht="75" customHeight="1" x14ac:dyDescent="0.3">
      <c r="A2538" s="70">
        <f t="shared" si="39"/>
        <v>2531</v>
      </c>
      <c r="B2538" s="4" t="s">
        <v>493</v>
      </c>
      <c r="C2538" s="20" t="s">
        <v>1891</v>
      </c>
      <c r="D2538" s="82" t="s">
        <v>273</v>
      </c>
      <c r="E2538" s="14" t="s">
        <v>306</v>
      </c>
      <c r="F2538" s="19" t="s">
        <v>1390</v>
      </c>
      <c r="G2538" s="88" t="s">
        <v>1391</v>
      </c>
      <c r="H2538" s="134"/>
      <c r="I2538" s="29">
        <v>1217500</v>
      </c>
      <c r="J2538" s="75">
        <v>1350511.9313146272</v>
      </c>
      <c r="K2538" s="76">
        <v>11</v>
      </c>
      <c r="L2538" s="76" t="s">
        <v>2716</v>
      </c>
    </row>
    <row r="2539" spans="1:12" ht="75" customHeight="1" x14ac:dyDescent="0.3">
      <c r="A2539" s="70">
        <f t="shared" si="39"/>
        <v>2532</v>
      </c>
      <c r="B2539" s="4" t="s">
        <v>493</v>
      </c>
      <c r="C2539" s="20" t="s">
        <v>1891</v>
      </c>
      <c r="D2539" s="82" t="s">
        <v>273</v>
      </c>
      <c r="E2539" s="14" t="s">
        <v>306</v>
      </c>
      <c r="F2539" s="19" t="s">
        <v>1390</v>
      </c>
      <c r="G2539" s="88" t="s">
        <v>1391</v>
      </c>
      <c r="H2539" s="134"/>
      <c r="I2539" s="29">
        <v>1217500</v>
      </c>
      <c r="J2539" s="75">
        <v>1350511.9313146272</v>
      </c>
      <c r="K2539" s="76">
        <v>12</v>
      </c>
      <c r="L2539" s="76" t="s">
        <v>2716</v>
      </c>
    </row>
    <row r="2540" spans="1:12" ht="75" customHeight="1" x14ac:dyDescent="0.3">
      <c r="A2540" s="70">
        <f t="shared" si="39"/>
        <v>2533</v>
      </c>
      <c r="B2540" s="87" t="s">
        <v>493</v>
      </c>
      <c r="C2540" s="19" t="s">
        <v>1891</v>
      </c>
      <c r="D2540" s="82" t="s">
        <v>1806</v>
      </c>
      <c r="E2540" s="14" t="s">
        <v>575</v>
      </c>
      <c r="F2540" s="19" t="s">
        <v>1422</v>
      </c>
      <c r="G2540" s="14" t="s">
        <v>1423</v>
      </c>
      <c r="H2540" s="134"/>
      <c r="I2540" s="99">
        <v>1283029</v>
      </c>
      <c r="J2540" s="75">
        <v>1283029</v>
      </c>
      <c r="K2540" s="76">
        <v>13</v>
      </c>
      <c r="L2540" s="76" t="s">
        <v>2716</v>
      </c>
    </row>
    <row r="2541" spans="1:12" ht="75" customHeight="1" x14ac:dyDescent="0.3">
      <c r="A2541" s="70">
        <f t="shared" si="39"/>
        <v>2534</v>
      </c>
      <c r="B2541" s="76" t="s">
        <v>493</v>
      </c>
      <c r="C2541" s="19" t="s">
        <v>1891</v>
      </c>
      <c r="D2541" s="72" t="s">
        <v>110</v>
      </c>
      <c r="E2541" s="14" t="s">
        <v>1441</v>
      </c>
      <c r="F2541" s="19" t="s">
        <v>1450</v>
      </c>
      <c r="G2541" s="73">
        <v>30031500</v>
      </c>
      <c r="H2541" s="126"/>
      <c r="I2541" s="96">
        <v>1328000</v>
      </c>
      <c r="J2541" s="75">
        <v>1405069.5283183954</v>
      </c>
      <c r="K2541" s="76">
        <v>14</v>
      </c>
      <c r="L2541" s="76" t="s">
        <v>2716</v>
      </c>
    </row>
    <row r="2542" spans="1:12" ht="75" customHeight="1" x14ac:dyDescent="0.3">
      <c r="A2542" s="70">
        <f t="shared" si="39"/>
        <v>2535</v>
      </c>
      <c r="B2542" s="4" t="s">
        <v>493</v>
      </c>
      <c r="C2542" s="20" t="s">
        <v>1891</v>
      </c>
      <c r="D2542" s="82" t="s">
        <v>273</v>
      </c>
      <c r="E2542" s="14" t="s">
        <v>306</v>
      </c>
      <c r="F2542" s="19" t="s">
        <v>1400</v>
      </c>
      <c r="G2542" s="88" t="s">
        <v>1401</v>
      </c>
      <c r="H2542" s="134"/>
      <c r="I2542" s="29">
        <v>1484900</v>
      </c>
      <c r="J2542" s="75">
        <v>1638388.2903139931</v>
      </c>
      <c r="K2542" s="76">
        <v>15</v>
      </c>
      <c r="L2542" s="76" t="s">
        <v>2716</v>
      </c>
    </row>
    <row r="2543" spans="1:12" ht="75" customHeight="1" x14ac:dyDescent="0.3">
      <c r="A2543" s="70">
        <f t="shared" si="39"/>
        <v>2536</v>
      </c>
      <c r="B2543" s="4" t="s">
        <v>493</v>
      </c>
      <c r="C2543" s="20" t="s">
        <v>1891</v>
      </c>
      <c r="D2543" s="82" t="s">
        <v>273</v>
      </c>
      <c r="E2543" s="14" t="s">
        <v>306</v>
      </c>
      <c r="F2543" s="19" t="s">
        <v>1400</v>
      </c>
      <c r="G2543" s="88" t="s">
        <v>1401</v>
      </c>
      <c r="H2543" s="134"/>
      <c r="I2543" s="29">
        <v>1484900</v>
      </c>
      <c r="J2543" s="75">
        <v>1638388.2903139931</v>
      </c>
      <c r="K2543" s="76">
        <v>16</v>
      </c>
      <c r="L2543" s="76" t="s">
        <v>2716</v>
      </c>
    </row>
    <row r="2544" spans="1:12" ht="75" customHeight="1" x14ac:dyDescent="0.3">
      <c r="A2544" s="70">
        <f t="shared" si="39"/>
        <v>2537</v>
      </c>
      <c r="B2544" s="4" t="s">
        <v>493</v>
      </c>
      <c r="C2544" s="20" t="s">
        <v>1891</v>
      </c>
      <c r="D2544" s="82" t="s">
        <v>273</v>
      </c>
      <c r="E2544" s="14" t="s">
        <v>306</v>
      </c>
      <c r="F2544" s="19" t="s">
        <v>1400</v>
      </c>
      <c r="G2544" s="88" t="s">
        <v>1401</v>
      </c>
      <c r="H2544" s="134"/>
      <c r="I2544" s="29">
        <v>1484900</v>
      </c>
      <c r="J2544" s="75">
        <v>1638388.2903139931</v>
      </c>
      <c r="K2544" s="76">
        <v>17</v>
      </c>
      <c r="L2544" s="76" t="s">
        <v>2716</v>
      </c>
    </row>
    <row r="2545" spans="1:12" ht="75" customHeight="1" x14ac:dyDescent="0.3">
      <c r="A2545" s="70">
        <f t="shared" si="39"/>
        <v>2538</v>
      </c>
      <c r="B2545" s="4" t="s">
        <v>493</v>
      </c>
      <c r="C2545" s="20" t="s">
        <v>1891</v>
      </c>
      <c r="D2545" s="82" t="s">
        <v>273</v>
      </c>
      <c r="E2545" s="14" t="s">
        <v>306</v>
      </c>
      <c r="F2545" s="19" t="s">
        <v>1400</v>
      </c>
      <c r="G2545" s="88" t="s">
        <v>1401</v>
      </c>
      <c r="H2545" s="134"/>
      <c r="I2545" s="29">
        <v>1484900</v>
      </c>
      <c r="J2545" s="75">
        <v>1638388.2903139931</v>
      </c>
      <c r="K2545" s="76">
        <v>18</v>
      </c>
      <c r="L2545" s="76" t="s">
        <v>2716</v>
      </c>
    </row>
    <row r="2546" spans="1:12" ht="75" customHeight="1" x14ac:dyDescent="0.3">
      <c r="A2546" s="70">
        <f t="shared" si="39"/>
        <v>2539</v>
      </c>
      <c r="B2546" s="87" t="s">
        <v>493</v>
      </c>
      <c r="C2546" s="19" t="s">
        <v>1891</v>
      </c>
      <c r="D2546" s="82" t="s">
        <v>1806</v>
      </c>
      <c r="E2546" s="14" t="s">
        <v>1424</v>
      </c>
      <c r="F2546" s="19" t="s">
        <v>1893</v>
      </c>
      <c r="G2546" s="88" t="s">
        <v>1453</v>
      </c>
      <c r="H2546" s="134"/>
      <c r="I2546" s="99">
        <v>1505826</v>
      </c>
      <c r="J2546" s="75">
        <v>1505826</v>
      </c>
      <c r="K2546" s="76">
        <v>19</v>
      </c>
      <c r="L2546" s="76" t="s">
        <v>2716</v>
      </c>
    </row>
    <row r="2547" spans="1:12" ht="75" customHeight="1" x14ac:dyDescent="0.3">
      <c r="A2547" s="70">
        <f t="shared" si="39"/>
        <v>2540</v>
      </c>
      <c r="B2547" s="76" t="s">
        <v>493</v>
      </c>
      <c r="C2547" s="19" t="s">
        <v>1891</v>
      </c>
      <c r="D2547" s="72" t="s">
        <v>110</v>
      </c>
      <c r="E2547" s="14" t="s">
        <v>1441</v>
      </c>
      <c r="F2547" s="19" t="s">
        <v>1451</v>
      </c>
      <c r="G2547" s="73">
        <v>30031510</v>
      </c>
      <c r="H2547" s="126"/>
      <c r="I2547" s="96">
        <v>1528000</v>
      </c>
      <c r="J2547" s="75">
        <v>1616676.3849928526</v>
      </c>
      <c r="K2547" s="76">
        <v>20</v>
      </c>
      <c r="L2547" s="76" t="s">
        <v>2716</v>
      </c>
    </row>
    <row r="2548" spans="1:12" ht="75" customHeight="1" x14ac:dyDescent="0.3">
      <c r="A2548" s="70">
        <f t="shared" si="39"/>
        <v>2541</v>
      </c>
      <c r="B2548" s="87" t="s">
        <v>493</v>
      </c>
      <c r="C2548" s="19" t="s">
        <v>1891</v>
      </c>
      <c r="D2548" s="82" t="s">
        <v>1806</v>
      </c>
      <c r="E2548" s="14" t="s">
        <v>1894</v>
      </c>
      <c r="F2548" s="19" t="s">
        <v>1466</v>
      </c>
      <c r="G2548" s="88" t="s">
        <v>1467</v>
      </c>
      <c r="H2548" s="134"/>
      <c r="I2548" s="99">
        <v>1695113</v>
      </c>
      <c r="J2548" s="75">
        <v>1695113</v>
      </c>
      <c r="K2548" s="76">
        <v>21</v>
      </c>
      <c r="L2548" s="76" t="s">
        <v>2716</v>
      </c>
    </row>
    <row r="2549" spans="1:12" ht="75" customHeight="1" x14ac:dyDescent="0.3">
      <c r="A2549" s="70">
        <f t="shared" si="39"/>
        <v>2542</v>
      </c>
      <c r="B2549" s="76" t="s">
        <v>493</v>
      </c>
      <c r="C2549" s="19" t="s">
        <v>1891</v>
      </c>
      <c r="D2549" s="72" t="s">
        <v>110</v>
      </c>
      <c r="E2549" s="14" t="s">
        <v>1441</v>
      </c>
      <c r="F2549" s="19" t="s">
        <v>1465</v>
      </c>
      <c r="G2549" s="73">
        <v>30031520</v>
      </c>
      <c r="H2549" s="126"/>
      <c r="I2549" s="96">
        <v>1722300</v>
      </c>
      <c r="J2549" s="75">
        <v>1822252.4462520878</v>
      </c>
      <c r="K2549" s="76">
        <v>22</v>
      </c>
      <c r="L2549" s="76" t="s">
        <v>2716</v>
      </c>
    </row>
    <row r="2550" spans="1:12" ht="75" customHeight="1" x14ac:dyDescent="0.3">
      <c r="A2550" s="70">
        <f t="shared" si="39"/>
        <v>2543</v>
      </c>
      <c r="B2550" s="87" t="s">
        <v>494</v>
      </c>
      <c r="C2550" s="19" t="s">
        <v>1895</v>
      </c>
      <c r="D2550" s="82" t="s">
        <v>1806</v>
      </c>
      <c r="E2550" s="14" t="s">
        <v>575</v>
      </c>
      <c r="F2550" s="19" t="s">
        <v>1434</v>
      </c>
      <c r="G2550" s="88" t="s">
        <v>1435</v>
      </c>
      <c r="H2550" s="134"/>
      <c r="I2550" s="99">
        <v>1596744</v>
      </c>
      <c r="J2550" s="75">
        <v>1596743.9999999998</v>
      </c>
      <c r="K2550" s="76">
        <v>1</v>
      </c>
      <c r="L2550" s="76" t="s">
        <v>2716</v>
      </c>
    </row>
    <row r="2551" spans="1:12" ht="75" customHeight="1" x14ac:dyDescent="0.3">
      <c r="A2551" s="70">
        <f t="shared" si="39"/>
        <v>2544</v>
      </c>
      <c r="B2551" s="87" t="s">
        <v>494</v>
      </c>
      <c r="C2551" s="19" t="s">
        <v>1895</v>
      </c>
      <c r="D2551" s="82" t="s">
        <v>1806</v>
      </c>
      <c r="E2551" s="14" t="s">
        <v>1424</v>
      </c>
      <c r="F2551" s="19" t="s">
        <v>1896</v>
      </c>
      <c r="G2551" s="88" t="s">
        <v>1897</v>
      </c>
      <c r="H2551" s="134"/>
      <c r="I2551" s="99">
        <v>1734218</v>
      </c>
      <c r="J2551" s="75">
        <v>1734218</v>
      </c>
      <c r="K2551" s="76">
        <v>2</v>
      </c>
      <c r="L2551" s="76" t="s">
        <v>2716</v>
      </c>
    </row>
    <row r="2552" spans="1:12" ht="75" customHeight="1" x14ac:dyDescent="0.3">
      <c r="A2552" s="70">
        <f t="shared" si="39"/>
        <v>2545</v>
      </c>
      <c r="B2552" s="87" t="s">
        <v>494</v>
      </c>
      <c r="C2552" s="19" t="s">
        <v>1895</v>
      </c>
      <c r="D2552" s="82" t="s">
        <v>1806</v>
      </c>
      <c r="E2552" s="14" t="s">
        <v>1894</v>
      </c>
      <c r="F2552" s="19" t="s">
        <v>1437</v>
      </c>
      <c r="G2552" s="88" t="s">
        <v>1897</v>
      </c>
      <c r="H2552" s="134"/>
      <c r="I2552" s="99">
        <v>1940233</v>
      </c>
      <c r="J2552" s="75">
        <v>1940232.9999999998</v>
      </c>
      <c r="K2552" s="76">
        <v>3</v>
      </c>
      <c r="L2552" s="76" t="s">
        <v>2716</v>
      </c>
    </row>
    <row r="2553" spans="1:12" ht="75" customHeight="1" x14ac:dyDescent="0.3">
      <c r="A2553" s="70">
        <f t="shared" si="39"/>
        <v>2546</v>
      </c>
      <c r="B2553" s="71" t="s">
        <v>495</v>
      </c>
      <c r="C2553" s="153" t="s">
        <v>1898</v>
      </c>
      <c r="D2553" s="154" t="s">
        <v>1899</v>
      </c>
      <c r="E2553" s="40" t="s">
        <v>1900</v>
      </c>
      <c r="F2553" s="40" t="s">
        <v>1901</v>
      </c>
      <c r="G2553" s="40" t="s">
        <v>1901</v>
      </c>
      <c r="H2553" s="155"/>
      <c r="I2553" s="105">
        <v>2256250</v>
      </c>
      <c r="J2553" s="75">
        <v>2375286.2289624722</v>
      </c>
      <c r="K2553" s="76">
        <v>1</v>
      </c>
      <c r="L2553" s="76" t="s">
        <v>2716</v>
      </c>
    </row>
    <row r="2554" spans="1:12" ht="75" customHeight="1" x14ac:dyDescent="0.3">
      <c r="A2554" s="70">
        <f t="shared" si="39"/>
        <v>2547</v>
      </c>
      <c r="B2554" s="71" t="s">
        <v>495</v>
      </c>
      <c r="C2554" s="83" t="s">
        <v>1898</v>
      </c>
      <c r="D2554" s="72" t="s">
        <v>1904</v>
      </c>
      <c r="E2554" s="19" t="s">
        <v>1905</v>
      </c>
      <c r="F2554" s="19" t="s">
        <v>1906</v>
      </c>
      <c r="G2554" s="85">
        <v>919</v>
      </c>
      <c r="H2554" s="15"/>
      <c r="I2554" s="81">
        <v>2645000</v>
      </c>
      <c r="J2554" s="75">
        <v>2645000</v>
      </c>
      <c r="K2554" s="76">
        <v>2</v>
      </c>
      <c r="L2554" s="76" t="s">
        <v>2716</v>
      </c>
    </row>
    <row r="2555" spans="1:12" ht="75" customHeight="1" x14ac:dyDescent="0.3">
      <c r="A2555" s="70">
        <f t="shared" si="39"/>
        <v>2548</v>
      </c>
      <c r="B2555" s="71" t="s">
        <v>495</v>
      </c>
      <c r="C2555" s="83" t="s">
        <v>1898</v>
      </c>
      <c r="D2555" s="72" t="s">
        <v>1907</v>
      </c>
      <c r="E2555" s="19" t="s">
        <v>1908</v>
      </c>
      <c r="F2555" s="19" t="s">
        <v>1909</v>
      </c>
      <c r="G2555" s="85" t="s">
        <v>1909</v>
      </c>
      <c r="H2555" s="135"/>
      <c r="I2555" s="56">
        <v>2747849.29</v>
      </c>
      <c r="J2555" s="75">
        <v>2877863.3994189659</v>
      </c>
      <c r="K2555" s="76">
        <v>3</v>
      </c>
      <c r="L2555" s="76" t="s">
        <v>2716</v>
      </c>
    </row>
    <row r="2556" spans="1:12" ht="75" customHeight="1" x14ac:dyDescent="0.3">
      <c r="A2556" s="70">
        <f t="shared" si="39"/>
        <v>2549</v>
      </c>
      <c r="B2556" s="71" t="s">
        <v>495</v>
      </c>
      <c r="C2556" s="83" t="s">
        <v>1898</v>
      </c>
      <c r="D2556" s="72" t="s">
        <v>1910</v>
      </c>
      <c r="E2556" s="19" t="s">
        <v>1911</v>
      </c>
      <c r="F2556" s="19" t="s">
        <v>1912</v>
      </c>
      <c r="G2556" s="85"/>
      <c r="H2556" s="135"/>
      <c r="I2556" s="81">
        <v>3288792</v>
      </c>
      <c r="J2556" s="75">
        <v>3618795.6272616158</v>
      </c>
      <c r="K2556" s="76">
        <v>4</v>
      </c>
      <c r="L2556" s="76" t="s">
        <v>2716</v>
      </c>
    </row>
    <row r="2557" spans="1:12" ht="75" customHeight="1" x14ac:dyDescent="0.3">
      <c r="A2557" s="70">
        <f t="shared" si="39"/>
        <v>2550</v>
      </c>
      <c r="B2557" s="71" t="s">
        <v>495</v>
      </c>
      <c r="C2557" s="83" t="s">
        <v>1898</v>
      </c>
      <c r="D2557" s="72" t="s">
        <v>1917</v>
      </c>
      <c r="E2557" s="19" t="s">
        <v>1918</v>
      </c>
      <c r="F2557" s="19" t="s">
        <v>1919</v>
      </c>
      <c r="G2557" s="85" t="s">
        <v>1920</v>
      </c>
      <c r="H2557" s="135"/>
      <c r="I2557" s="81">
        <v>3874700</v>
      </c>
      <c r="J2557" s="75">
        <v>4005011.6001931238</v>
      </c>
      <c r="K2557" s="76">
        <v>5</v>
      </c>
      <c r="L2557" s="76" t="s">
        <v>2716</v>
      </c>
    </row>
    <row r="2558" spans="1:12" ht="75" customHeight="1" x14ac:dyDescent="0.3">
      <c r="A2558" s="70">
        <f t="shared" si="39"/>
        <v>2551</v>
      </c>
      <c r="B2558" s="71" t="s">
        <v>496</v>
      </c>
      <c r="C2558" s="83" t="s">
        <v>1921</v>
      </c>
      <c r="D2558" s="72" t="s">
        <v>1907</v>
      </c>
      <c r="E2558" s="19" t="s">
        <v>1908</v>
      </c>
      <c r="F2558" s="19" t="s">
        <v>1922</v>
      </c>
      <c r="G2558" s="85" t="s">
        <v>1922</v>
      </c>
      <c r="H2558" s="135"/>
      <c r="I2558" s="56">
        <v>2860094</v>
      </c>
      <c r="J2558" s="75">
        <v>2995418.9523610254</v>
      </c>
      <c r="K2558" s="76">
        <v>1</v>
      </c>
      <c r="L2558" s="76" t="s">
        <v>2716</v>
      </c>
    </row>
    <row r="2559" spans="1:12" ht="75" customHeight="1" x14ac:dyDescent="0.3">
      <c r="A2559" s="70">
        <f t="shared" si="39"/>
        <v>2552</v>
      </c>
      <c r="B2559" s="71" t="s">
        <v>496</v>
      </c>
      <c r="C2559" s="83" t="s">
        <v>1921</v>
      </c>
      <c r="D2559" s="72" t="s">
        <v>1907</v>
      </c>
      <c r="E2559" s="19" t="s">
        <v>1908</v>
      </c>
      <c r="F2559" s="19" t="s">
        <v>1923</v>
      </c>
      <c r="G2559" s="85" t="s">
        <v>1923</v>
      </c>
      <c r="H2559" s="135"/>
      <c r="I2559" s="56">
        <v>3048555</v>
      </c>
      <c r="J2559" s="75">
        <v>3192796.9585317713</v>
      </c>
      <c r="K2559" s="76">
        <v>2</v>
      </c>
      <c r="L2559" s="76" t="s">
        <v>2716</v>
      </c>
    </row>
    <row r="2560" spans="1:12" ht="75" customHeight="1" x14ac:dyDescent="0.3">
      <c r="A2560" s="70">
        <f t="shared" si="39"/>
        <v>2553</v>
      </c>
      <c r="B2560" s="71" t="s">
        <v>496</v>
      </c>
      <c r="C2560" s="83" t="s">
        <v>1921</v>
      </c>
      <c r="D2560" s="83" t="s">
        <v>1917</v>
      </c>
      <c r="E2560" s="20" t="s">
        <v>1918</v>
      </c>
      <c r="F2560" s="20" t="s">
        <v>1926</v>
      </c>
      <c r="G2560" s="156" t="s">
        <v>1920</v>
      </c>
      <c r="H2560" s="157"/>
      <c r="I2560" s="81">
        <v>4447400</v>
      </c>
      <c r="J2560" s="75">
        <v>4599223.8859784342</v>
      </c>
      <c r="K2560" s="76">
        <v>3</v>
      </c>
      <c r="L2560" s="76" t="s">
        <v>2716</v>
      </c>
    </row>
    <row r="2561" spans="1:12" ht="75" customHeight="1" x14ac:dyDescent="0.3">
      <c r="A2561" s="70">
        <f t="shared" si="39"/>
        <v>2554</v>
      </c>
      <c r="B2561" s="71" t="s">
        <v>497</v>
      </c>
      <c r="C2561" s="83" t="s">
        <v>1927</v>
      </c>
      <c r="D2561" s="72" t="s">
        <v>1907</v>
      </c>
      <c r="E2561" s="19" t="s">
        <v>1908</v>
      </c>
      <c r="F2561" s="19" t="s">
        <v>1928</v>
      </c>
      <c r="G2561" s="85" t="s">
        <v>1928</v>
      </c>
      <c r="H2561" s="135"/>
      <c r="I2561" s="56">
        <v>5471515.4299999997</v>
      </c>
      <c r="J2561" s="75">
        <v>5730399.4264376583</v>
      </c>
      <c r="K2561" s="76">
        <v>1</v>
      </c>
      <c r="L2561" s="76" t="s">
        <v>2716</v>
      </c>
    </row>
    <row r="2562" spans="1:12" ht="75" customHeight="1" x14ac:dyDescent="0.3">
      <c r="A2562" s="70">
        <f t="shared" si="39"/>
        <v>2555</v>
      </c>
      <c r="B2562" s="71" t="s">
        <v>498</v>
      </c>
      <c r="C2562" s="83" t="s">
        <v>1929</v>
      </c>
      <c r="D2562" s="72" t="s">
        <v>1930</v>
      </c>
      <c r="E2562" s="19" t="s">
        <v>1931</v>
      </c>
      <c r="F2562" s="19" t="s">
        <v>1932</v>
      </c>
      <c r="G2562" s="19" t="s">
        <v>1932</v>
      </c>
      <c r="H2562" s="158"/>
      <c r="I2562" s="81">
        <v>924250</v>
      </c>
      <c r="J2562" s="75">
        <v>978429.98626953026</v>
      </c>
      <c r="K2562" s="76">
        <v>1</v>
      </c>
      <c r="L2562" s="76" t="s">
        <v>2716</v>
      </c>
    </row>
    <row r="2563" spans="1:12" ht="75" customHeight="1" x14ac:dyDescent="0.3">
      <c r="A2563" s="70">
        <f t="shared" si="39"/>
        <v>2556</v>
      </c>
      <c r="B2563" s="71" t="s">
        <v>498</v>
      </c>
      <c r="C2563" s="83" t="s">
        <v>1929</v>
      </c>
      <c r="D2563" s="83" t="s">
        <v>1917</v>
      </c>
      <c r="E2563" s="20" t="s">
        <v>1935</v>
      </c>
      <c r="F2563" s="20" t="s">
        <v>1936</v>
      </c>
      <c r="G2563" s="156" t="s">
        <v>1920</v>
      </c>
      <c r="H2563" s="157"/>
      <c r="I2563" s="81">
        <v>949200</v>
      </c>
      <c r="J2563" s="75">
        <v>949199.99999999988</v>
      </c>
      <c r="K2563" s="76">
        <v>2</v>
      </c>
      <c r="L2563" s="76" t="s">
        <v>2716</v>
      </c>
    </row>
    <row r="2564" spans="1:12" ht="75" customHeight="1" x14ac:dyDescent="0.3">
      <c r="A2564" s="70">
        <f t="shared" si="39"/>
        <v>2557</v>
      </c>
      <c r="B2564" s="71" t="s">
        <v>498</v>
      </c>
      <c r="C2564" s="83" t="s">
        <v>1929</v>
      </c>
      <c r="D2564" s="72" t="s">
        <v>1930</v>
      </c>
      <c r="E2564" s="19" t="s">
        <v>1931</v>
      </c>
      <c r="F2564" s="19" t="s">
        <v>1934</v>
      </c>
      <c r="G2564" s="85" t="s">
        <v>1934</v>
      </c>
      <c r="H2564" s="158"/>
      <c r="I2564" s="81">
        <v>976000</v>
      </c>
      <c r="J2564" s="75">
        <v>1033213.596536718</v>
      </c>
      <c r="K2564" s="76">
        <v>3</v>
      </c>
      <c r="L2564" s="76" t="s">
        <v>2716</v>
      </c>
    </row>
    <row r="2565" spans="1:12" ht="75" customHeight="1" x14ac:dyDescent="0.3">
      <c r="A2565" s="70">
        <f t="shared" si="39"/>
        <v>2558</v>
      </c>
      <c r="B2565" s="71" t="s">
        <v>498</v>
      </c>
      <c r="C2565" s="83" t="s">
        <v>1929</v>
      </c>
      <c r="D2565" s="72" t="s">
        <v>1937</v>
      </c>
      <c r="E2565" s="19" t="s">
        <v>1938</v>
      </c>
      <c r="F2565" s="19" t="s">
        <v>1939</v>
      </c>
      <c r="G2565" s="85">
        <v>418326</v>
      </c>
      <c r="H2565" s="15"/>
      <c r="I2565" s="81">
        <v>1187821.2</v>
      </c>
      <c r="J2565" s="75">
        <v>1329162.5524391639</v>
      </c>
      <c r="K2565" s="76">
        <v>4</v>
      </c>
      <c r="L2565" s="76" t="s">
        <v>2716</v>
      </c>
    </row>
    <row r="2566" spans="1:12" ht="75" customHeight="1" x14ac:dyDescent="0.3">
      <c r="A2566" s="70">
        <f t="shared" si="39"/>
        <v>2559</v>
      </c>
      <c r="B2566" s="71" t="s">
        <v>498</v>
      </c>
      <c r="C2566" s="71" t="s">
        <v>1929</v>
      </c>
      <c r="D2566" s="72" t="s">
        <v>1913</v>
      </c>
      <c r="E2566" s="19" t="s">
        <v>1940</v>
      </c>
      <c r="F2566" s="19">
        <v>884</v>
      </c>
      <c r="G2566" s="85"/>
      <c r="H2566" s="15"/>
      <c r="I2566" s="81">
        <f>1227050+30000</f>
        <v>1257050</v>
      </c>
      <c r="J2566" s="75">
        <v>1440167.977758728</v>
      </c>
      <c r="K2566" s="76">
        <v>5</v>
      </c>
      <c r="L2566" s="76" t="s">
        <v>2716</v>
      </c>
    </row>
    <row r="2567" spans="1:12" ht="75" customHeight="1" x14ac:dyDescent="0.3">
      <c r="A2567" s="70">
        <f t="shared" si="39"/>
        <v>2560</v>
      </c>
      <c r="B2567" s="71" t="s">
        <v>498</v>
      </c>
      <c r="C2567" s="83" t="s">
        <v>1929</v>
      </c>
      <c r="D2567" s="72" t="s">
        <v>1937</v>
      </c>
      <c r="E2567" s="19" t="s">
        <v>1938</v>
      </c>
      <c r="F2567" s="19" t="s">
        <v>1942</v>
      </c>
      <c r="G2567" s="85">
        <v>418327</v>
      </c>
      <c r="H2567" s="15"/>
      <c r="I2567" s="159">
        <v>1311684.25</v>
      </c>
      <c r="J2567" s="75">
        <v>1476435.4437306756</v>
      </c>
      <c r="K2567" s="76">
        <v>6</v>
      </c>
      <c r="L2567" s="76" t="s">
        <v>2716</v>
      </c>
    </row>
    <row r="2568" spans="1:12" ht="75" customHeight="1" x14ac:dyDescent="0.3">
      <c r="A2568" s="70">
        <f t="shared" si="39"/>
        <v>2561</v>
      </c>
      <c r="B2568" s="71" t="s">
        <v>498</v>
      </c>
      <c r="C2568" s="83" t="s">
        <v>1929</v>
      </c>
      <c r="D2568" s="83" t="s">
        <v>1917</v>
      </c>
      <c r="E2568" s="20" t="s">
        <v>1945</v>
      </c>
      <c r="F2568" s="20" t="s">
        <v>1946</v>
      </c>
      <c r="G2568" s="156" t="s">
        <v>1920</v>
      </c>
      <c r="H2568" s="157"/>
      <c r="I2568" s="81">
        <v>1382800</v>
      </c>
      <c r="J2568" s="75">
        <v>1528216.8872117724</v>
      </c>
      <c r="K2568" s="76">
        <v>7</v>
      </c>
      <c r="L2568" s="76" t="s">
        <v>2716</v>
      </c>
    </row>
    <row r="2569" spans="1:12" ht="75" customHeight="1" x14ac:dyDescent="0.3">
      <c r="A2569" s="70">
        <f t="shared" ref="A2569:A2632" si="40">ROW(A2562)</f>
        <v>2562</v>
      </c>
      <c r="B2569" s="71" t="s">
        <v>498</v>
      </c>
      <c r="C2569" s="83" t="s">
        <v>1929</v>
      </c>
      <c r="D2569" s="72" t="s">
        <v>2217</v>
      </c>
      <c r="E2569" s="19" t="s">
        <v>1915</v>
      </c>
      <c r="F2569" s="19" t="s">
        <v>1941</v>
      </c>
      <c r="G2569" s="85" t="s">
        <v>1941</v>
      </c>
      <c r="H2569" s="135"/>
      <c r="I2569" s="81">
        <v>1393800</v>
      </c>
      <c r="J2569" s="75">
        <v>1393800</v>
      </c>
      <c r="K2569" s="76">
        <v>8</v>
      </c>
      <c r="L2569" s="76" t="s">
        <v>2716</v>
      </c>
    </row>
    <row r="2570" spans="1:12" ht="75" customHeight="1" x14ac:dyDescent="0.3">
      <c r="A2570" s="70">
        <f t="shared" si="40"/>
        <v>2563</v>
      </c>
      <c r="B2570" s="71" t="s">
        <v>498</v>
      </c>
      <c r="C2570" s="83" t="s">
        <v>1929</v>
      </c>
      <c r="D2570" s="72" t="s">
        <v>1910</v>
      </c>
      <c r="E2570" s="19" t="s">
        <v>1911</v>
      </c>
      <c r="F2570" s="19" t="s">
        <v>1947</v>
      </c>
      <c r="G2570" s="85"/>
      <c r="H2570" s="135"/>
      <c r="I2570" s="81">
        <v>1495000</v>
      </c>
      <c r="J2570" s="75">
        <v>1645011.135625517</v>
      </c>
      <c r="K2570" s="76">
        <v>9</v>
      </c>
      <c r="L2570" s="76" t="s">
        <v>2716</v>
      </c>
    </row>
    <row r="2571" spans="1:12" ht="75" customHeight="1" x14ac:dyDescent="0.3">
      <c r="A2571" s="70">
        <f t="shared" si="40"/>
        <v>2564</v>
      </c>
      <c r="B2571" s="71" t="s">
        <v>498</v>
      </c>
      <c r="C2571" s="83" t="s">
        <v>1929</v>
      </c>
      <c r="D2571" s="72" t="s">
        <v>1948</v>
      </c>
      <c r="E2571" s="19" t="s">
        <v>1949</v>
      </c>
      <c r="F2571" s="19" t="s">
        <v>1950</v>
      </c>
      <c r="G2571" s="85"/>
      <c r="H2571" s="135"/>
      <c r="I2571" s="81">
        <v>1551931.9</v>
      </c>
      <c r="J2571" s="75">
        <v>1551931.9</v>
      </c>
      <c r="K2571" s="76">
        <v>10</v>
      </c>
      <c r="L2571" s="76" t="s">
        <v>2716</v>
      </c>
    </row>
    <row r="2572" spans="1:12" ht="75" customHeight="1" x14ac:dyDescent="0.3">
      <c r="A2572" s="70">
        <f t="shared" si="40"/>
        <v>2565</v>
      </c>
      <c r="B2572" s="71" t="s">
        <v>498</v>
      </c>
      <c r="C2572" s="83" t="s">
        <v>1929</v>
      </c>
      <c r="D2572" s="72" t="s">
        <v>1907</v>
      </c>
      <c r="E2572" s="19" t="s">
        <v>1908</v>
      </c>
      <c r="F2572" s="19" t="s">
        <v>1951</v>
      </c>
      <c r="G2572" s="85" t="s">
        <v>1951</v>
      </c>
      <c r="H2572" s="135"/>
      <c r="I2572" s="56">
        <v>1565116</v>
      </c>
      <c r="J2572" s="75">
        <v>1793110.810769523</v>
      </c>
      <c r="K2572" s="76">
        <v>11</v>
      </c>
      <c r="L2572" s="76" t="s">
        <v>2716</v>
      </c>
    </row>
    <row r="2573" spans="1:12" ht="75" customHeight="1" x14ac:dyDescent="0.3">
      <c r="A2573" s="70">
        <f t="shared" si="40"/>
        <v>2566</v>
      </c>
      <c r="B2573" s="71" t="s">
        <v>498</v>
      </c>
      <c r="C2573" s="83" t="s">
        <v>1929</v>
      </c>
      <c r="D2573" s="72" t="s">
        <v>1937</v>
      </c>
      <c r="E2573" s="19" t="s">
        <v>1938</v>
      </c>
      <c r="F2573" s="19" t="s">
        <v>1952</v>
      </c>
      <c r="G2573" s="85"/>
      <c r="H2573" s="15"/>
      <c r="I2573" s="81">
        <v>1816097.25</v>
      </c>
      <c r="J2573" s="75">
        <v>2041202.7146980667</v>
      </c>
      <c r="K2573" s="76">
        <v>12</v>
      </c>
      <c r="L2573" s="76" t="s">
        <v>2716</v>
      </c>
    </row>
    <row r="2574" spans="1:12" ht="75" customHeight="1" x14ac:dyDescent="0.3">
      <c r="A2574" s="70">
        <f t="shared" si="40"/>
        <v>2567</v>
      </c>
      <c r="B2574" s="71" t="s">
        <v>499</v>
      </c>
      <c r="C2574" s="83" t="s">
        <v>1953</v>
      </c>
      <c r="D2574" s="72" t="s">
        <v>1910</v>
      </c>
      <c r="E2574" s="19" t="s">
        <v>1954</v>
      </c>
      <c r="F2574" s="19" t="s">
        <v>1955</v>
      </c>
      <c r="G2574" s="85"/>
      <c r="H2574" s="135"/>
      <c r="I2574" s="81">
        <v>392230</v>
      </c>
      <c r="J2574" s="75">
        <v>440796.65188644838</v>
      </c>
      <c r="K2574" s="76">
        <v>1</v>
      </c>
      <c r="L2574" s="76" t="s">
        <v>2716</v>
      </c>
    </row>
    <row r="2575" spans="1:12" ht="75" customHeight="1" x14ac:dyDescent="0.3">
      <c r="A2575" s="70">
        <f t="shared" si="40"/>
        <v>2568</v>
      </c>
      <c r="B2575" s="71" t="s">
        <v>499</v>
      </c>
      <c r="C2575" s="83" t="s">
        <v>1953</v>
      </c>
      <c r="D2575" s="72" t="s">
        <v>1943</v>
      </c>
      <c r="E2575" s="19" t="s">
        <v>1944</v>
      </c>
      <c r="F2575" s="19" t="s">
        <v>1956</v>
      </c>
      <c r="G2575" s="85"/>
      <c r="H2575" s="135"/>
      <c r="I2575" s="81">
        <v>420000</v>
      </c>
      <c r="J2575" s="75">
        <v>444620.60506703029</v>
      </c>
      <c r="K2575" s="76">
        <v>2</v>
      </c>
      <c r="L2575" s="76" t="s">
        <v>2716</v>
      </c>
    </row>
    <row r="2576" spans="1:12" ht="75" customHeight="1" x14ac:dyDescent="0.3">
      <c r="A2576" s="70">
        <f t="shared" si="40"/>
        <v>2569</v>
      </c>
      <c r="B2576" s="71" t="s">
        <v>499</v>
      </c>
      <c r="C2576" s="83" t="s">
        <v>1953</v>
      </c>
      <c r="D2576" s="72" t="s">
        <v>2217</v>
      </c>
      <c r="E2576" s="19" t="s">
        <v>1957</v>
      </c>
      <c r="F2576" s="19" t="s">
        <v>1958</v>
      </c>
      <c r="G2576" s="85" t="s">
        <v>1958</v>
      </c>
      <c r="H2576" s="135"/>
      <c r="I2576" s="81">
        <v>494499.99999999994</v>
      </c>
      <c r="J2576" s="75">
        <v>494499.99999999983</v>
      </c>
      <c r="K2576" s="76">
        <v>3</v>
      </c>
      <c r="L2576" s="76" t="s">
        <v>2716</v>
      </c>
    </row>
    <row r="2577" spans="1:12" ht="75" customHeight="1" x14ac:dyDescent="0.3">
      <c r="A2577" s="70">
        <f t="shared" si="40"/>
        <v>2570</v>
      </c>
      <c r="B2577" s="71" t="s">
        <v>500</v>
      </c>
      <c r="C2577" s="83" t="s">
        <v>1959</v>
      </c>
      <c r="D2577" s="72" t="s">
        <v>1943</v>
      </c>
      <c r="E2577" s="19" t="s">
        <v>1944</v>
      </c>
      <c r="F2577" s="19" t="s">
        <v>1960</v>
      </c>
      <c r="G2577" s="85">
        <v>6</v>
      </c>
      <c r="H2577" s="135"/>
      <c r="I2577" s="81">
        <v>632500</v>
      </c>
      <c r="J2577" s="75">
        <v>669577.45882118249</v>
      </c>
      <c r="K2577" s="76">
        <v>1</v>
      </c>
      <c r="L2577" s="76" t="s">
        <v>2716</v>
      </c>
    </row>
    <row r="2578" spans="1:12" ht="75" customHeight="1" x14ac:dyDescent="0.3">
      <c r="A2578" s="70">
        <f t="shared" si="40"/>
        <v>2571</v>
      </c>
      <c r="B2578" s="71" t="s">
        <v>500</v>
      </c>
      <c r="C2578" s="83" t="s">
        <v>1959</v>
      </c>
      <c r="D2578" s="72" t="s">
        <v>2217</v>
      </c>
      <c r="E2578" s="19" t="s">
        <v>1957</v>
      </c>
      <c r="F2578" s="19" t="s">
        <v>1961</v>
      </c>
      <c r="G2578" s="19" t="s">
        <v>1961</v>
      </c>
      <c r="H2578" s="135"/>
      <c r="I2578" s="81">
        <v>723925</v>
      </c>
      <c r="J2578" s="75">
        <v>723925</v>
      </c>
      <c r="K2578" s="76">
        <v>2</v>
      </c>
      <c r="L2578" s="76" t="s">
        <v>2716</v>
      </c>
    </row>
    <row r="2579" spans="1:12" ht="75" customHeight="1" x14ac:dyDescent="0.3">
      <c r="A2579" s="70">
        <f t="shared" si="40"/>
        <v>2572</v>
      </c>
      <c r="B2579" s="71" t="s">
        <v>501</v>
      </c>
      <c r="C2579" s="83" t="s">
        <v>1963</v>
      </c>
      <c r="D2579" s="72" t="s">
        <v>1943</v>
      </c>
      <c r="E2579" s="19" t="s">
        <v>1944</v>
      </c>
      <c r="F2579" s="19" t="s">
        <v>1964</v>
      </c>
      <c r="G2579" s="85"/>
      <c r="H2579" s="135"/>
      <c r="I2579" s="81">
        <v>546250</v>
      </c>
      <c r="J2579" s="75">
        <v>578271.44170920306</v>
      </c>
      <c r="K2579" s="76">
        <v>1</v>
      </c>
      <c r="L2579" s="76" t="s">
        <v>2716</v>
      </c>
    </row>
    <row r="2580" spans="1:12" ht="75" customHeight="1" x14ac:dyDescent="0.3">
      <c r="A2580" s="70">
        <f t="shared" si="40"/>
        <v>2573</v>
      </c>
      <c r="B2580" s="71" t="s">
        <v>502</v>
      </c>
      <c r="C2580" s="83" t="s">
        <v>1965</v>
      </c>
      <c r="D2580" s="72" t="s">
        <v>2217</v>
      </c>
      <c r="E2580" s="19" t="s">
        <v>1957</v>
      </c>
      <c r="F2580" s="19" t="s">
        <v>1966</v>
      </c>
      <c r="G2580" s="85" t="s">
        <v>1966</v>
      </c>
      <c r="H2580" s="135"/>
      <c r="I2580" s="81">
        <v>1262700</v>
      </c>
      <c r="J2580" s="75">
        <v>1262700</v>
      </c>
      <c r="K2580" s="76">
        <v>1</v>
      </c>
      <c r="L2580" s="76" t="s">
        <v>2716</v>
      </c>
    </row>
    <row r="2581" spans="1:12" ht="75" customHeight="1" x14ac:dyDescent="0.3">
      <c r="A2581" s="70">
        <f t="shared" si="40"/>
        <v>2574</v>
      </c>
      <c r="B2581" s="71" t="s">
        <v>502</v>
      </c>
      <c r="C2581" s="83" t="s">
        <v>1965</v>
      </c>
      <c r="D2581" s="72" t="s">
        <v>1943</v>
      </c>
      <c r="E2581" s="19" t="s">
        <v>1944</v>
      </c>
      <c r="F2581" s="19" t="s">
        <v>1967</v>
      </c>
      <c r="G2581" s="85"/>
      <c r="H2581" s="135"/>
      <c r="I2581" s="81">
        <v>1430000</v>
      </c>
      <c r="J2581" s="75">
        <v>1513827.2982044127</v>
      </c>
      <c r="K2581" s="76">
        <v>2</v>
      </c>
      <c r="L2581" s="76" t="s">
        <v>2716</v>
      </c>
    </row>
    <row r="2582" spans="1:12" ht="75" customHeight="1" x14ac:dyDescent="0.3">
      <c r="A2582" s="70">
        <f t="shared" si="40"/>
        <v>2575</v>
      </c>
      <c r="B2582" s="71" t="s">
        <v>502</v>
      </c>
      <c r="C2582" s="83" t="s">
        <v>1965</v>
      </c>
      <c r="D2582" s="72" t="s">
        <v>1910</v>
      </c>
      <c r="E2582" s="19" t="s">
        <v>1954</v>
      </c>
      <c r="F2582" s="19" t="s">
        <v>1968</v>
      </c>
      <c r="G2582" s="85"/>
      <c r="H2582" s="135"/>
      <c r="I2582" s="81">
        <v>1759500</v>
      </c>
      <c r="J2582" s="75">
        <v>1977364.5794411593</v>
      </c>
      <c r="K2582" s="76">
        <v>3</v>
      </c>
      <c r="L2582" s="76" t="s">
        <v>2716</v>
      </c>
    </row>
    <row r="2583" spans="1:12" ht="75" customHeight="1" x14ac:dyDescent="0.3">
      <c r="A2583" s="70">
        <f t="shared" si="40"/>
        <v>2576</v>
      </c>
      <c r="B2583" s="71" t="s">
        <v>503</v>
      </c>
      <c r="C2583" s="71" t="s">
        <v>1969</v>
      </c>
      <c r="D2583" s="72" t="s">
        <v>1913</v>
      </c>
      <c r="E2583" s="19" t="s">
        <v>1970</v>
      </c>
      <c r="F2583" s="19" t="s">
        <v>1971</v>
      </c>
      <c r="G2583" s="85"/>
      <c r="H2583" s="15"/>
      <c r="I2583" s="81">
        <f>3737500+30000</f>
        <v>3767500</v>
      </c>
      <c r="J2583" s="75">
        <v>3767500</v>
      </c>
      <c r="K2583" s="76">
        <v>1</v>
      </c>
      <c r="L2583" s="76" t="s">
        <v>2716</v>
      </c>
    </row>
    <row r="2584" spans="1:12" ht="75" customHeight="1" x14ac:dyDescent="0.3">
      <c r="A2584" s="70">
        <f t="shared" si="40"/>
        <v>2577</v>
      </c>
      <c r="B2584" s="71" t="s">
        <v>503</v>
      </c>
      <c r="C2584" s="83" t="s">
        <v>1969</v>
      </c>
      <c r="D2584" s="72" t="s">
        <v>1937</v>
      </c>
      <c r="E2584" s="19" t="s">
        <v>1962</v>
      </c>
      <c r="F2584" s="19" t="s">
        <v>1972</v>
      </c>
      <c r="G2584" s="85" t="s">
        <v>1973</v>
      </c>
      <c r="H2584" s="15"/>
      <c r="I2584" s="81">
        <v>3796578.95</v>
      </c>
      <c r="J2584" s="75">
        <v>3890598.8506827978</v>
      </c>
      <c r="K2584" s="76">
        <v>2</v>
      </c>
      <c r="L2584" s="76" t="s">
        <v>2716</v>
      </c>
    </row>
    <row r="2585" spans="1:12" ht="75" customHeight="1" x14ac:dyDescent="0.3">
      <c r="A2585" s="70">
        <f t="shared" si="40"/>
        <v>2578</v>
      </c>
      <c r="B2585" s="71" t="s">
        <v>504</v>
      </c>
      <c r="C2585" s="83" t="s">
        <v>1974</v>
      </c>
      <c r="D2585" s="72" t="s">
        <v>1904</v>
      </c>
      <c r="E2585" s="19" t="s">
        <v>1905</v>
      </c>
      <c r="F2585" s="19" t="s">
        <v>1975</v>
      </c>
      <c r="G2585" s="19">
        <v>512</v>
      </c>
      <c r="H2585" s="15"/>
      <c r="I2585" s="81">
        <f>1050000*1.15</f>
        <v>1207500</v>
      </c>
      <c r="J2585" s="75">
        <v>1207500</v>
      </c>
      <c r="K2585" s="76">
        <v>1</v>
      </c>
      <c r="L2585" s="76" t="s">
        <v>2716</v>
      </c>
    </row>
    <row r="2586" spans="1:12" ht="75" customHeight="1" x14ac:dyDescent="0.3">
      <c r="A2586" s="70">
        <f t="shared" si="40"/>
        <v>2579</v>
      </c>
      <c r="B2586" s="71" t="s">
        <v>504</v>
      </c>
      <c r="C2586" s="153" t="s">
        <v>1974</v>
      </c>
      <c r="D2586" s="154" t="s">
        <v>1899</v>
      </c>
      <c r="E2586" s="40" t="s">
        <v>1900</v>
      </c>
      <c r="F2586" s="40" t="s">
        <v>1976</v>
      </c>
      <c r="G2586" s="40" t="s">
        <v>1976</v>
      </c>
      <c r="H2586" s="155"/>
      <c r="I2586" s="105">
        <v>1246875</v>
      </c>
      <c r="J2586" s="75">
        <v>1312658.1791634716</v>
      </c>
      <c r="K2586" s="76">
        <v>2</v>
      </c>
      <c r="L2586" s="76" t="s">
        <v>2716</v>
      </c>
    </row>
    <row r="2587" spans="1:12" ht="75" customHeight="1" x14ac:dyDescent="0.3">
      <c r="A2587" s="70">
        <f t="shared" si="40"/>
        <v>2580</v>
      </c>
      <c r="B2587" s="71" t="s">
        <v>504</v>
      </c>
      <c r="C2587" s="83" t="s">
        <v>1974</v>
      </c>
      <c r="D2587" s="72" t="s">
        <v>1930</v>
      </c>
      <c r="E2587" s="19" t="s">
        <v>1977</v>
      </c>
      <c r="F2587" s="19" t="s">
        <v>1978</v>
      </c>
      <c r="G2587" s="85" t="s">
        <v>1979</v>
      </c>
      <c r="H2587" s="135"/>
      <c r="I2587" s="81">
        <v>1345294.5</v>
      </c>
      <c r="J2587" s="75">
        <v>1541267.3000715477</v>
      </c>
      <c r="K2587" s="76">
        <v>3</v>
      </c>
      <c r="L2587" s="76" t="s">
        <v>2716</v>
      </c>
    </row>
    <row r="2588" spans="1:12" ht="75" customHeight="1" x14ac:dyDescent="0.3">
      <c r="A2588" s="70">
        <f t="shared" si="40"/>
        <v>2581</v>
      </c>
      <c r="B2588" s="71" t="s">
        <v>504</v>
      </c>
      <c r="C2588" s="83" t="s">
        <v>1974</v>
      </c>
      <c r="D2588" s="72" t="s">
        <v>2217</v>
      </c>
      <c r="E2588" s="19" t="s">
        <v>1915</v>
      </c>
      <c r="F2588" s="19" t="s">
        <v>1983</v>
      </c>
      <c r="G2588" s="85" t="s">
        <v>1984</v>
      </c>
      <c r="H2588" s="135"/>
      <c r="I2588" s="81">
        <v>1485000</v>
      </c>
      <c r="J2588" s="75">
        <v>1484999.9999999998</v>
      </c>
      <c r="K2588" s="76">
        <v>4</v>
      </c>
      <c r="L2588" s="76" t="s">
        <v>2716</v>
      </c>
    </row>
    <row r="2589" spans="1:12" ht="75" customHeight="1" x14ac:dyDescent="0.3">
      <c r="A2589" s="70">
        <f t="shared" si="40"/>
        <v>2582</v>
      </c>
      <c r="B2589" s="71" t="s">
        <v>504</v>
      </c>
      <c r="C2589" s="83" t="s">
        <v>1974</v>
      </c>
      <c r="D2589" s="72" t="s">
        <v>1914</v>
      </c>
      <c r="E2589" s="19" t="s">
        <v>1982</v>
      </c>
      <c r="F2589" s="19" t="s">
        <v>1985</v>
      </c>
      <c r="G2589" s="85" t="s">
        <v>1985</v>
      </c>
      <c r="H2589" s="15"/>
      <c r="I2589" s="81">
        <v>1549000</v>
      </c>
      <c r="J2589" s="75">
        <v>1639803.1363067378</v>
      </c>
      <c r="K2589" s="76">
        <v>5</v>
      </c>
      <c r="L2589" s="76" t="s">
        <v>2716</v>
      </c>
    </row>
    <row r="2590" spans="1:12" ht="75" customHeight="1" x14ac:dyDescent="0.3">
      <c r="A2590" s="70">
        <f t="shared" si="40"/>
        <v>2583</v>
      </c>
      <c r="B2590" s="71" t="s">
        <v>504</v>
      </c>
      <c r="C2590" s="83" t="s">
        <v>1974</v>
      </c>
      <c r="D2590" s="83" t="s">
        <v>1917</v>
      </c>
      <c r="E2590" s="20" t="s">
        <v>1988</v>
      </c>
      <c r="F2590" s="20" t="s">
        <v>1989</v>
      </c>
      <c r="G2590" s="156" t="s">
        <v>1920</v>
      </c>
      <c r="H2590" s="157"/>
      <c r="I2590" s="81">
        <v>2031600</v>
      </c>
      <c r="J2590" s="75">
        <v>2244683.1615309929</v>
      </c>
      <c r="K2590" s="76">
        <v>6</v>
      </c>
      <c r="L2590" s="76" t="s">
        <v>2716</v>
      </c>
    </row>
    <row r="2591" spans="1:12" ht="75" customHeight="1" x14ac:dyDescent="0.3">
      <c r="A2591" s="70">
        <f t="shared" si="40"/>
        <v>2584</v>
      </c>
      <c r="B2591" s="71" t="s">
        <v>1990</v>
      </c>
      <c r="C2591" s="83" t="s">
        <v>1991</v>
      </c>
      <c r="D2591" s="72" t="s">
        <v>1914</v>
      </c>
      <c r="E2591" s="19" t="s">
        <v>1992</v>
      </c>
      <c r="F2591" s="19" t="s">
        <v>1993</v>
      </c>
      <c r="G2591" s="85" t="s">
        <v>1994</v>
      </c>
      <c r="H2591" s="15"/>
      <c r="I2591" s="81">
        <v>1265800</v>
      </c>
      <c r="J2591" s="75">
        <v>1332581.6326296723</v>
      </c>
      <c r="K2591" s="76">
        <v>1</v>
      </c>
      <c r="L2591" s="76" t="s">
        <v>2716</v>
      </c>
    </row>
    <row r="2592" spans="1:12" ht="75" customHeight="1" x14ac:dyDescent="0.3">
      <c r="A2592" s="70">
        <f t="shared" si="40"/>
        <v>2585</v>
      </c>
      <c r="B2592" s="71" t="s">
        <v>505</v>
      </c>
      <c r="C2592" s="83" t="s">
        <v>1995</v>
      </c>
      <c r="D2592" s="72" t="s">
        <v>1930</v>
      </c>
      <c r="E2592" s="19" t="s">
        <v>1977</v>
      </c>
      <c r="F2592" s="19" t="s">
        <v>1997</v>
      </c>
      <c r="G2592" s="85" t="s">
        <v>1997</v>
      </c>
      <c r="H2592" s="135"/>
      <c r="I2592" s="81">
        <v>267082.5</v>
      </c>
      <c r="J2592" s="75">
        <v>305989.15231672995</v>
      </c>
      <c r="K2592" s="76">
        <v>1</v>
      </c>
      <c r="L2592" s="76" t="s">
        <v>2716</v>
      </c>
    </row>
    <row r="2593" spans="1:12" ht="75" customHeight="1" x14ac:dyDescent="0.3">
      <c r="A2593" s="70">
        <f t="shared" si="40"/>
        <v>2586</v>
      </c>
      <c r="B2593" s="71" t="s">
        <v>505</v>
      </c>
      <c r="C2593" s="83" t="s">
        <v>1995</v>
      </c>
      <c r="D2593" s="72" t="s">
        <v>1914</v>
      </c>
      <c r="E2593" s="19" t="s">
        <v>1982</v>
      </c>
      <c r="F2593" s="19" t="s">
        <v>1994</v>
      </c>
      <c r="G2593" s="85" t="s">
        <v>1994</v>
      </c>
      <c r="H2593" s="15"/>
      <c r="I2593" s="81">
        <v>271500</v>
      </c>
      <c r="J2593" s="75">
        <v>287415.46256118745</v>
      </c>
      <c r="K2593" s="76">
        <v>2</v>
      </c>
      <c r="L2593" s="76" t="s">
        <v>2716</v>
      </c>
    </row>
    <row r="2594" spans="1:12" s="63" customFormat="1" ht="75" customHeight="1" x14ac:dyDescent="0.3">
      <c r="A2594" s="70">
        <f t="shared" si="40"/>
        <v>2587</v>
      </c>
      <c r="B2594" s="71" t="s">
        <v>506</v>
      </c>
      <c r="C2594" s="83" t="s">
        <v>1998</v>
      </c>
      <c r="D2594" s="72" t="s">
        <v>1986</v>
      </c>
      <c r="E2594" s="19" t="s">
        <v>1987</v>
      </c>
      <c r="F2594" s="19" t="s">
        <v>1994</v>
      </c>
      <c r="G2594" s="85" t="s">
        <v>1994</v>
      </c>
      <c r="H2594" s="135"/>
      <c r="I2594" s="81">
        <v>310000</v>
      </c>
      <c r="J2594" s="75">
        <v>309999.99999999994</v>
      </c>
      <c r="K2594" s="76">
        <v>1</v>
      </c>
      <c r="L2594" s="76" t="s">
        <v>2716</v>
      </c>
    </row>
    <row r="2595" spans="1:12" ht="75" customHeight="1" x14ac:dyDescent="0.3">
      <c r="A2595" s="70">
        <f t="shared" si="40"/>
        <v>2588</v>
      </c>
      <c r="B2595" s="71" t="s">
        <v>507</v>
      </c>
      <c r="C2595" s="83" t="s">
        <v>1999</v>
      </c>
      <c r="D2595" s="72" t="s">
        <v>1910</v>
      </c>
      <c r="E2595" s="19" t="s">
        <v>1996</v>
      </c>
      <c r="F2595" s="19" t="s">
        <v>2000</v>
      </c>
      <c r="G2595" s="85" t="s">
        <v>2001</v>
      </c>
      <c r="H2595" s="135"/>
      <c r="I2595" s="81">
        <v>282000</v>
      </c>
      <c r="J2595" s="75">
        <v>316917.76720796071</v>
      </c>
      <c r="K2595" s="76">
        <v>1</v>
      </c>
      <c r="L2595" s="76" t="s">
        <v>2716</v>
      </c>
    </row>
    <row r="2596" spans="1:12" ht="75" customHeight="1" x14ac:dyDescent="0.3">
      <c r="A2596" s="70">
        <f t="shared" si="40"/>
        <v>2589</v>
      </c>
      <c r="B2596" s="71" t="s">
        <v>507</v>
      </c>
      <c r="C2596" s="153" t="s">
        <v>1999</v>
      </c>
      <c r="D2596" s="154" t="s">
        <v>1899</v>
      </c>
      <c r="E2596" s="40" t="s">
        <v>1900</v>
      </c>
      <c r="F2596" s="40" t="s">
        <v>2002</v>
      </c>
      <c r="G2596" s="40" t="s">
        <v>2002</v>
      </c>
      <c r="H2596" s="155"/>
      <c r="I2596" s="105">
        <v>285000</v>
      </c>
      <c r="J2596" s="75">
        <v>300871.49719499634</v>
      </c>
      <c r="K2596" s="76">
        <v>2</v>
      </c>
      <c r="L2596" s="76" t="s">
        <v>2716</v>
      </c>
    </row>
    <row r="2597" spans="1:12" ht="75" customHeight="1" x14ac:dyDescent="0.3">
      <c r="A2597" s="70">
        <f t="shared" si="40"/>
        <v>2590</v>
      </c>
      <c r="B2597" s="71" t="s">
        <v>507</v>
      </c>
      <c r="C2597" s="83" t="s">
        <v>1999</v>
      </c>
      <c r="D2597" s="72" t="s">
        <v>1930</v>
      </c>
      <c r="E2597" s="19" t="s">
        <v>1977</v>
      </c>
      <c r="F2597" s="19" t="s">
        <v>2003</v>
      </c>
      <c r="G2597" s="85" t="s">
        <v>2003</v>
      </c>
      <c r="H2597" s="135"/>
      <c r="I2597" s="81">
        <v>320615</v>
      </c>
      <c r="J2597" s="75">
        <v>367319.88082344737</v>
      </c>
      <c r="K2597" s="76">
        <v>3</v>
      </c>
      <c r="L2597" s="76" t="s">
        <v>2716</v>
      </c>
    </row>
    <row r="2598" spans="1:12" ht="75" customHeight="1" x14ac:dyDescent="0.3">
      <c r="A2598" s="70">
        <f t="shared" si="40"/>
        <v>2591</v>
      </c>
      <c r="B2598" s="71" t="s">
        <v>508</v>
      </c>
      <c r="C2598" s="83" t="s">
        <v>2004</v>
      </c>
      <c r="D2598" s="72" t="s">
        <v>1910</v>
      </c>
      <c r="E2598" s="19" t="s">
        <v>1996</v>
      </c>
      <c r="F2598" s="19" t="s">
        <v>2005</v>
      </c>
      <c r="G2598" s="85" t="s">
        <v>2006</v>
      </c>
      <c r="H2598" s="135"/>
      <c r="I2598" s="81">
        <v>334685</v>
      </c>
      <c r="J2598" s="75">
        <v>351361.48839483375</v>
      </c>
      <c r="K2598" s="76">
        <v>1</v>
      </c>
      <c r="L2598" s="76" t="s">
        <v>2716</v>
      </c>
    </row>
    <row r="2599" spans="1:12" ht="75" customHeight="1" x14ac:dyDescent="0.3">
      <c r="A2599" s="70">
        <f t="shared" si="40"/>
        <v>2592</v>
      </c>
      <c r="B2599" s="71" t="s">
        <v>508</v>
      </c>
      <c r="C2599" s="83" t="s">
        <v>2004</v>
      </c>
      <c r="D2599" s="72" t="s">
        <v>1914</v>
      </c>
      <c r="E2599" s="19" t="s">
        <v>1982</v>
      </c>
      <c r="F2599" s="19" t="s">
        <v>2007</v>
      </c>
      <c r="G2599" s="85" t="s">
        <v>2007</v>
      </c>
      <c r="H2599" s="15"/>
      <c r="I2599" s="81">
        <v>432000</v>
      </c>
      <c r="J2599" s="75">
        <v>457324.05092608836</v>
      </c>
      <c r="K2599" s="76">
        <v>2</v>
      </c>
      <c r="L2599" s="76" t="s">
        <v>2716</v>
      </c>
    </row>
    <row r="2600" spans="1:12" ht="75" customHeight="1" x14ac:dyDescent="0.3">
      <c r="A2600" s="70">
        <f t="shared" si="40"/>
        <v>2593</v>
      </c>
      <c r="B2600" s="71" t="s">
        <v>508</v>
      </c>
      <c r="C2600" s="153" t="s">
        <v>2004</v>
      </c>
      <c r="D2600" s="154" t="s">
        <v>1899</v>
      </c>
      <c r="E2600" s="40" t="s">
        <v>1900</v>
      </c>
      <c r="F2600" s="40" t="s">
        <v>2008</v>
      </c>
      <c r="G2600" s="40" t="s">
        <v>2008</v>
      </c>
      <c r="H2600" s="155"/>
      <c r="I2600" s="105">
        <v>475000</v>
      </c>
      <c r="J2600" s="75">
        <v>501452.49532499391</v>
      </c>
      <c r="K2600" s="76">
        <v>3</v>
      </c>
      <c r="L2600" s="76" t="s">
        <v>2716</v>
      </c>
    </row>
    <row r="2601" spans="1:12" ht="75" customHeight="1" x14ac:dyDescent="0.3">
      <c r="A2601" s="70">
        <f t="shared" si="40"/>
        <v>2594</v>
      </c>
      <c r="B2601" s="71" t="s">
        <v>508</v>
      </c>
      <c r="C2601" s="83" t="s">
        <v>2004</v>
      </c>
      <c r="D2601" s="72" t="s">
        <v>1937</v>
      </c>
      <c r="E2601" s="19" t="s">
        <v>1938</v>
      </c>
      <c r="F2601" s="19" t="s">
        <v>2009</v>
      </c>
      <c r="G2601" s="85">
        <v>418348</v>
      </c>
      <c r="H2601" s="15"/>
      <c r="I2601" s="81">
        <v>550790.19999999995</v>
      </c>
      <c r="J2601" s="75">
        <v>626342.8967918905</v>
      </c>
      <c r="K2601" s="76">
        <v>4</v>
      </c>
      <c r="L2601" s="76" t="s">
        <v>2716</v>
      </c>
    </row>
    <row r="2602" spans="1:12" ht="75" customHeight="1" x14ac:dyDescent="0.3">
      <c r="A2602" s="70">
        <f t="shared" si="40"/>
        <v>2595</v>
      </c>
      <c r="B2602" s="71" t="s">
        <v>508</v>
      </c>
      <c r="C2602" s="83" t="s">
        <v>2004</v>
      </c>
      <c r="D2602" s="83" t="s">
        <v>1917</v>
      </c>
      <c r="E2602" s="20" t="s">
        <v>1988</v>
      </c>
      <c r="F2602" s="20" t="s">
        <v>2010</v>
      </c>
      <c r="G2602" s="156" t="s">
        <v>1920</v>
      </c>
      <c r="H2602" s="157"/>
      <c r="I2602" s="81">
        <v>597700</v>
      </c>
      <c r="J2602" s="75">
        <v>657899.24746258231</v>
      </c>
      <c r="K2602" s="76">
        <v>5</v>
      </c>
      <c r="L2602" s="76" t="s">
        <v>2716</v>
      </c>
    </row>
    <row r="2603" spans="1:12" ht="75" customHeight="1" x14ac:dyDescent="0.3">
      <c r="A2603" s="70">
        <f t="shared" si="40"/>
        <v>2596</v>
      </c>
      <c r="B2603" s="71" t="s">
        <v>508</v>
      </c>
      <c r="C2603" s="83" t="s">
        <v>2004</v>
      </c>
      <c r="D2603" s="72" t="s">
        <v>1930</v>
      </c>
      <c r="E2603" s="19" t="s">
        <v>1977</v>
      </c>
      <c r="F2603" s="19" t="s">
        <v>2011</v>
      </c>
      <c r="G2603" s="85" t="s">
        <v>2011</v>
      </c>
      <c r="H2603" s="135"/>
      <c r="I2603" s="81">
        <v>620799.5</v>
      </c>
      <c r="J2603" s="75">
        <v>711233.09375810763</v>
      </c>
      <c r="K2603" s="76">
        <v>6</v>
      </c>
      <c r="L2603" s="76" t="s">
        <v>2716</v>
      </c>
    </row>
    <row r="2604" spans="1:12" ht="75" customHeight="1" x14ac:dyDescent="0.3">
      <c r="A2604" s="70">
        <f t="shared" si="40"/>
        <v>2597</v>
      </c>
      <c r="B2604" s="71" t="s">
        <v>508</v>
      </c>
      <c r="C2604" s="83" t="s">
        <v>2004</v>
      </c>
      <c r="D2604" s="72" t="s">
        <v>1948</v>
      </c>
      <c r="E2604" s="19" t="s">
        <v>1980</v>
      </c>
      <c r="F2604" s="19" t="s">
        <v>2012</v>
      </c>
      <c r="G2604" s="85"/>
      <c r="H2604" s="135"/>
      <c r="I2604" s="81">
        <v>715000</v>
      </c>
      <c r="J2604" s="75">
        <v>714999.99999999988</v>
      </c>
      <c r="K2604" s="76">
        <v>7</v>
      </c>
      <c r="L2604" s="76" t="s">
        <v>2716</v>
      </c>
    </row>
    <row r="2605" spans="1:12" ht="75" customHeight="1" x14ac:dyDescent="0.3">
      <c r="A2605" s="70">
        <f t="shared" si="40"/>
        <v>2598</v>
      </c>
      <c r="B2605" s="71" t="s">
        <v>509</v>
      </c>
      <c r="C2605" s="83" t="s">
        <v>2013</v>
      </c>
      <c r="D2605" s="72" t="s">
        <v>1914</v>
      </c>
      <c r="E2605" s="19" t="s">
        <v>1982</v>
      </c>
      <c r="F2605" s="19" t="s">
        <v>2007</v>
      </c>
      <c r="G2605" s="85" t="s">
        <v>2007</v>
      </c>
      <c r="H2605" s="15"/>
      <c r="I2605" s="81">
        <v>432000</v>
      </c>
      <c r="J2605" s="75">
        <v>457324.05092608836</v>
      </c>
      <c r="K2605" s="76">
        <v>1</v>
      </c>
      <c r="L2605" s="76" t="s">
        <v>2716</v>
      </c>
    </row>
    <row r="2606" spans="1:12" ht="75" customHeight="1" x14ac:dyDescent="0.3">
      <c r="A2606" s="70">
        <f t="shared" si="40"/>
        <v>2599</v>
      </c>
      <c r="B2606" s="71" t="s">
        <v>509</v>
      </c>
      <c r="C2606" s="83" t="s">
        <v>2013</v>
      </c>
      <c r="D2606" s="72" t="s">
        <v>1930</v>
      </c>
      <c r="E2606" s="19" t="s">
        <v>1977</v>
      </c>
      <c r="F2606" s="19" t="s">
        <v>2014</v>
      </c>
      <c r="G2606" s="85" t="s">
        <v>2015</v>
      </c>
      <c r="H2606" s="135"/>
      <c r="I2606" s="81">
        <v>647382.5</v>
      </c>
      <c r="J2606" s="75">
        <v>741688.5134731232</v>
      </c>
      <c r="K2606" s="76">
        <v>2</v>
      </c>
      <c r="L2606" s="76" t="s">
        <v>2716</v>
      </c>
    </row>
    <row r="2607" spans="1:12" ht="75" customHeight="1" x14ac:dyDescent="0.3">
      <c r="A2607" s="70">
        <f t="shared" si="40"/>
        <v>2600</v>
      </c>
      <c r="B2607" s="71" t="s">
        <v>509</v>
      </c>
      <c r="C2607" s="83" t="s">
        <v>2013</v>
      </c>
      <c r="D2607" s="72" t="s">
        <v>1930</v>
      </c>
      <c r="E2607" s="19" t="s">
        <v>1977</v>
      </c>
      <c r="F2607" s="19" t="s">
        <v>2016</v>
      </c>
      <c r="G2607" s="19" t="s">
        <v>2016</v>
      </c>
      <c r="H2607" s="135"/>
      <c r="I2607" s="81">
        <v>661562</v>
      </c>
      <c r="J2607" s="75">
        <v>757933.58076609496</v>
      </c>
      <c r="K2607" s="76">
        <v>3</v>
      </c>
      <c r="L2607" s="76" t="s">
        <v>2716</v>
      </c>
    </row>
    <row r="2608" spans="1:12" ht="75" customHeight="1" x14ac:dyDescent="0.3">
      <c r="A2608" s="70">
        <f t="shared" si="40"/>
        <v>2601</v>
      </c>
      <c r="B2608" s="71" t="s">
        <v>509</v>
      </c>
      <c r="C2608" s="153" t="s">
        <v>2013</v>
      </c>
      <c r="D2608" s="154" t="s">
        <v>1899</v>
      </c>
      <c r="E2608" s="40" t="s">
        <v>1900</v>
      </c>
      <c r="F2608" s="40" t="s">
        <v>2017</v>
      </c>
      <c r="G2608" s="40" t="s">
        <v>2017</v>
      </c>
      <c r="H2608" s="155"/>
      <c r="I2608" s="105">
        <v>712500</v>
      </c>
      <c r="J2608" s="75">
        <v>752178.74298749084</v>
      </c>
      <c r="K2608" s="76">
        <v>4</v>
      </c>
      <c r="L2608" s="76" t="s">
        <v>2716</v>
      </c>
    </row>
    <row r="2609" spans="1:12" ht="75" customHeight="1" x14ac:dyDescent="0.3">
      <c r="A2609" s="70">
        <f t="shared" si="40"/>
        <v>2602</v>
      </c>
      <c r="B2609" s="71" t="s">
        <v>509</v>
      </c>
      <c r="C2609" s="83" t="s">
        <v>2013</v>
      </c>
      <c r="D2609" s="72" t="s">
        <v>1948</v>
      </c>
      <c r="E2609" s="19" t="s">
        <v>1980</v>
      </c>
      <c r="F2609" s="19" t="s">
        <v>2012</v>
      </c>
      <c r="G2609" s="85"/>
      <c r="H2609" s="135"/>
      <c r="I2609" s="81">
        <v>715000</v>
      </c>
      <c r="J2609" s="75">
        <v>714999.99999999988</v>
      </c>
      <c r="K2609" s="76">
        <v>5</v>
      </c>
      <c r="L2609" s="76" t="s">
        <v>2716</v>
      </c>
    </row>
    <row r="2610" spans="1:12" ht="75" customHeight="1" x14ac:dyDescent="0.3">
      <c r="A2610" s="70">
        <f t="shared" si="40"/>
        <v>2603</v>
      </c>
      <c r="B2610" s="71" t="s">
        <v>509</v>
      </c>
      <c r="C2610" s="83" t="s">
        <v>2013</v>
      </c>
      <c r="D2610" s="83" t="s">
        <v>1917</v>
      </c>
      <c r="E2610" s="20" t="s">
        <v>1988</v>
      </c>
      <c r="F2610" s="20" t="s">
        <v>2018</v>
      </c>
      <c r="G2610" s="156" t="s">
        <v>1920</v>
      </c>
      <c r="H2610" s="157"/>
      <c r="I2610" s="81">
        <v>721400</v>
      </c>
      <c r="J2610" s="75">
        <v>795066.93267392518</v>
      </c>
      <c r="K2610" s="76">
        <v>6</v>
      </c>
      <c r="L2610" s="76" t="s">
        <v>2716</v>
      </c>
    </row>
    <row r="2611" spans="1:12" ht="75" customHeight="1" x14ac:dyDescent="0.3">
      <c r="A2611" s="70">
        <f t="shared" si="40"/>
        <v>2604</v>
      </c>
      <c r="B2611" s="71" t="s">
        <v>510</v>
      </c>
      <c r="C2611" s="83" t="s">
        <v>2019</v>
      </c>
      <c r="D2611" s="83" t="s">
        <v>1917</v>
      </c>
      <c r="E2611" s="20" t="s">
        <v>2020</v>
      </c>
      <c r="F2611" s="20" t="s">
        <v>2021</v>
      </c>
      <c r="G2611" s="156" t="s">
        <v>1920</v>
      </c>
      <c r="H2611" s="157"/>
      <c r="I2611" s="81">
        <v>1769700</v>
      </c>
      <c r="J2611" s="75">
        <v>1824453.0812419467</v>
      </c>
      <c r="K2611" s="76">
        <v>1</v>
      </c>
      <c r="L2611" s="76" t="s">
        <v>2716</v>
      </c>
    </row>
    <row r="2612" spans="1:12" ht="75" customHeight="1" x14ac:dyDescent="0.3">
      <c r="A2612" s="70">
        <f t="shared" si="40"/>
        <v>2605</v>
      </c>
      <c r="B2612" s="71" t="s">
        <v>510</v>
      </c>
      <c r="C2612" s="83" t="s">
        <v>2019</v>
      </c>
      <c r="D2612" s="72" t="s">
        <v>1937</v>
      </c>
      <c r="E2612" s="19" t="s">
        <v>1938</v>
      </c>
      <c r="F2612" s="19" t="s">
        <v>2022</v>
      </c>
      <c r="G2612" s="85">
        <v>418332</v>
      </c>
      <c r="H2612" s="15"/>
      <c r="I2612" s="81">
        <v>1941818.7</v>
      </c>
      <c r="J2612" s="75">
        <v>2192134.8991219425</v>
      </c>
      <c r="K2612" s="76">
        <v>2</v>
      </c>
      <c r="L2612" s="76" t="s">
        <v>2716</v>
      </c>
    </row>
    <row r="2613" spans="1:12" ht="75" customHeight="1" x14ac:dyDescent="0.3">
      <c r="A2613" s="70">
        <f t="shared" si="40"/>
        <v>2606</v>
      </c>
      <c r="B2613" s="71" t="s">
        <v>510</v>
      </c>
      <c r="C2613" s="153" t="s">
        <v>2019</v>
      </c>
      <c r="D2613" s="154" t="s">
        <v>1899</v>
      </c>
      <c r="E2613" s="40" t="s">
        <v>1900</v>
      </c>
      <c r="F2613" s="40" t="s">
        <v>2023</v>
      </c>
      <c r="G2613" s="40" t="s">
        <v>2023</v>
      </c>
      <c r="H2613" s="155"/>
      <c r="I2613" s="105">
        <v>1959375</v>
      </c>
      <c r="J2613" s="75">
        <v>2062748.5672568837</v>
      </c>
      <c r="K2613" s="76">
        <v>3</v>
      </c>
      <c r="L2613" s="76" t="s">
        <v>2716</v>
      </c>
    </row>
    <row r="2614" spans="1:12" ht="75" customHeight="1" x14ac:dyDescent="0.3">
      <c r="A2614" s="70">
        <f t="shared" si="40"/>
        <v>2607</v>
      </c>
      <c r="B2614" s="71" t="s">
        <v>510</v>
      </c>
      <c r="C2614" s="83" t="s">
        <v>2019</v>
      </c>
      <c r="D2614" s="72" t="s">
        <v>1937</v>
      </c>
      <c r="E2614" s="19" t="s">
        <v>2024</v>
      </c>
      <c r="F2614" s="19" t="s">
        <v>2025</v>
      </c>
      <c r="G2614" s="85" t="s">
        <v>2026</v>
      </c>
      <c r="H2614" s="15"/>
      <c r="I2614" s="81">
        <v>1985166.8</v>
      </c>
      <c r="J2614" s="75">
        <v>2052794.8828182069</v>
      </c>
      <c r="K2614" s="76">
        <v>4</v>
      </c>
      <c r="L2614" s="76" t="s">
        <v>2716</v>
      </c>
    </row>
    <row r="2615" spans="1:12" ht="75" customHeight="1" x14ac:dyDescent="0.3">
      <c r="A2615" s="70">
        <f t="shared" si="40"/>
        <v>2608</v>
      </c>
      <c r="B2615" s="71" t="s">
        <v>510</v>
      </c>
      <c r="C2615" s="83" t="s">
        <v>2019</v>
      </c>
      <c r="D2615" s="72" t="s">
        <v>1907</v>
      </c>
      <c r="E2615" s="19" t="s">
        <v>1908</v>
      </c>
      <c r="F2615" s="19" t="s">
        <v>2027</v>
      </c>
      <c r="G2615" s="19" t="s">
        <v>2027</v>
      </c>
      <c r="H2615" s="135"/>
      <c r="I2615" s="56">
        <v>2051896.37</v>
      </c>
      <c r="J2615" s="75">
        <v>2172179.5370577215</v>
      </c>
      <c r="K2615" s="76">
        <v>5</v>
      </c>
      <c r="L2615" s="76" t="s">
        <v>2716</v>
      </c>
    </row>
    <row r="2616" spans="1:12" ht="75" customHeight="1" x14ac:dyDescent="0.3">
      <c r="A2616" s="70">
        <f t="shared" si="40"/>
        <v>2609</v>
      </c>
      <c r="B2616" s="4" t="s">
        <v>510</v>
      </c>
      <c r="C2616" s="83" t="s">
        <v>2019</v>
      </c>
      <c r="D2616" s="72" t="s">
        <v>1902</v>
      </c>
      <c r="E2616" s="14" t="s">
        <v>1903</v>
      </c>
      <c r="F2616" s="14" t="s">
        <v>2032</v>
      </c>
      <c r="G2616" s="14" t="s">
        <v>2032</v>
      </c>
      <c r="H2616" s="151"/>
      <c r="I2616" s="75">
        <v>2092350</v>
      </c>
      <c r="J2616" s="75">
        <v>2092349.9999999998</v>
      </c>
      <c r="K2616" s="76">
        <v>6</v>
      </c>
      <c r="L2616" s="76" t="s">
        <v>2716</v>
      </c>
    </row>
    <row r="2617" spans="1:12" ht="75" customHeight="1" x14ac:dyDescent="0.3">
      <c r="A2617" s="70">
        <f t="shared" si="40"/>
        <v>2610</v>
      </c>
      <c r="B2617" s="71" t="s">
        <v>510</v>
      </c>
      <c r="C2617" s="83" t="s">
        <v>2019</v>
      </c>
      <c r="D2617" s="72" t="s">
        <v>1930</v>
      </c>
      <c r="E2617" s="160" t="s">
        <v>2028</v>
      </c>
      <c r="F2617" s="19" t="s">
        <v>2029</v>
      </c>
      <c r="G2617" s="85" t="s">
        <v>2030</v>
      </c>
      <c r="H2617" s="15"/>
      <c r="I2617" s="81">
        <v>2120000</v>
      </c>
      <c r="J2617" s="75">
        <v>2120000</v>
      </c>
      <c r="K2617" s="76">
        <v>7</v>
      </c>
      <c r="L2617" s="76" t="s">
        <v>2716</v>
      </c>
    </row>
    <row r="2618" spans="1:12" ht="75" customHeight="1" x14ac:dyDescent="0.3">
      <c r="A2618" s="70">
        <f t="shared" si="40"/>
        <v>2611</v>
      </c>
      <c r="B2618" s="71" t="s">
        <v>510</v>
      </c>
      <c r="C2618" s="83" t="s">
        <v>2019</v>
      </c>
      <c r="D2618" s="72" t="s">
        <v>1914</v>
      </c>
      <c r="E2618" s="19" t="s">
        <v>1915</v>
      </c>
      <c r="F2618" s="19" t="s">
        <v>2031</v>
      </c>
      <c r="G2618" s="85" t="s">
        <v>2031</v>
      </c>
      <c r="H2618" s="15"/>
      <c r="I2618" s="81">
        <v>2132100</v>
      </c>
      <c r="J2618" s="75">
        <v>2132100</v>
      </c>
      <c r="K2618" s="76">
        <v>8</v>
      </c>
      <c r="L2618" s="76" t="s">
        <v>2716</v>
      </c>
    </row>
    <row r="2619" spans="1:12" ht="75" customHeight="1" x14ac:dyDescent="0.3">
      <c r="A2619" s="70">
        <f t="shared" si="40"/>
        <v>2612</v>
      </c>
      <c r="B2619" s="71" t="s">
        <v>510</v>
      </c>
      <c r="C2619" s="71" t="s">
        <v>2019</v>
      </c>
      <c r="D2619" s="72" t="s">
        <v>1913</v>
      </c>
      <c r="E2619" s="19" t="s">
        <v>2033</v>
      </c>
      <c r="F2619" s="19" t="s">
        <v>2034</v>
      </c>
      <c r="G2619" s="85"/>
      <c r="H2619" s="15"/>
      <c r="I2619" s="81">
        <f>2277500+30000</f>
        <v>2307500</v>
      </c>
      <c r="J2619" s="75">
        <v>2442766.7766480297</v>
      </c>
      <c r="K2619" s="76">
        <v>9</v>
      </c>
      <c r="L2619" s="76" t="s">
        <v>2716</v>
      </c>
    </row>
    <row r="2620" spans="1:12" ht="75" customHeight="1" x14ac:dyDescent="0.3">
      <c r="A2620" s="70">
        <f t="shared" si="40"/>
        <v>2613</v>
      </c>
      <c r="B2620" s="71" t="s">
        <v>511</v>
      </c>
      <c r="C2620" s="83" t="s">
        <v>2035</v>
      </c>
      <c r="D2620" s="72" t="s">
        <v>1907</v>
      </c>
      <c r="E2620" s="19" t="s">
        <v>1908</v>
      </c>
      <c r="F2620" s="19" t="s">
        <v>2036</v>
      </c>
      <c r="G2620" s="85" t="s">
        <v>2036</v>
      </c>
      <c r="H2620" s="135"/>
      <c r="I2620" s="56">
        <v>2699681.41</v>
      </c>
      <c r="J2620" s="75">
        <v>2827416.4628332974</v>
      </c>
      <c r="K2620" s="76">
        <v>1</v>
      </c>
      <c r="L2620" s="76" t="s">
        <v>2716</v>
      </c>
    </row>
    <row r="2621" spans="1:12" ht="75" customHeight="1" x14ac:dyDescent="0.3">
      <c r="A2621" s="70">
        <f t="shared" si="40"/>
        <v>2614</v>
      </c>
      <c r="B2621" s="71" t="s">
        <v>511</v>
      </c>
      <c r="C2621" s="83" t="s">
        <v>2035</v>
      </c>
      <c r="D2621" s="72" t="s">
        <v>1937</v>
      </c>
      <c r="E2621" s="19" t="s">
        <v>1938</v>
      </c>
      <c r="F2621" s="19" t="s">
        <v>2037</v>
      </c>
      <c r="G2621" s="85">
        <v>418334</v>
      </c>
      <c r="H2621" s="15"/>
      <c r="I2621" s="81">
        <v>2942875.3</v>
      </c>
      <c r="J2621" s="75">
        <v>3327099.4204828432</v>
      </c>
      <c r="K2621" s="76">
        <v>2</v>
      </c>
      <c r="L2621" s="76" t="s">
        <v>2716</v>
      </c>
    </row>
    <row r="2622" spans="1:12" ht="75" customHeight="1" x14ac:dyDescent="0.3">
      <c r="A2622" s="70">
        <f t="shared" si="40"/>
        <v>2615</v>
      </c>
      <c r="B2622" s="71" t="s">
        <v>511</v>
      </c>
      <c r="C2622" s="83" t="s">
        <v>2035</v>
      </c>
      <c r="D2622" s="72" t="s">
        <v>1937</v>
      </c>
      <c r="E2622" s="19" t="s">
        <v>2024</v>
      </c>
      <c r="F2622" s="19" t="s">
        <v>2038</v>
      </c>
      <c r="G2622" s="85" t="s">
        <v>2039</v>
      </c>
      <c r="H2622" s="15"/>
      <c r="I2622" s="81">
        <v>3044167.3</v>
      </c>
      <c r="J2622" s="75">
        <v>3147872.0356810908</v>
      </c>
      <c r="K2622" s="76">
        <v>3</v>
      </c>
      <c r="L2622" s="76" t="s">
        <v>2716</v>
      </c>
    </row>
    <row r="2623" spans="1:12" ht="75" customHeight="1" x14ac:dyDescent="0.3">
      <c r="A2623" s="70">
        <f t="shared" si="40"/>
        <v>2616</v>
      </c>
      <c r="B2623" s="71" t="s">
        <v>511</v>
      </c>
      <c r="C2623" s="153" t="s">
        <v>2035</v>
      </c>
      <c r="D2623" s="154" t="s">
        <v>1899</v>
      </c>
      <c r="E2623" s="40" t="s">
        <v>1900</v>
      </c>
      <c r="F2623" s="40" t="s">
        <v>2040</v>
      </c>
      <c r="G2623" s="40" t="s">
        <v>2040</v>
      </c>
      <c r="H2623" s="155"/>
      <c r="I2623" s="105">
        <v>3087500</v>
      </c>
      <c r="J2623" s="75">
        <v>3250391.6817381196</v>
      </c>
      <c r="K2623" s="76">
        <v>4</v>
      </c>
      <c r="L2623" s="76" t="s">
        <v>2716</v>
      </c>
    </row>
    <row r="2624" spans="1:12" ht="75" customHeight="1" x14ac:dyDescent="0.3">
      <c r="A2624" s="70">
        <f t="shared" si="40"/>
        <v>2617</v>
      </c>
      <c r="B2624" s="71" t="s">
        <v>511</v>
      </c>
      <c r="C2624" s="83" t="s">
        <v>2035</v>
      </c>
      <c r="D2624" s="83" t="s">
        <v>1917</v>
      </c>
      <c r="E2624" s="20" t="s">
        <v>2020</v>
      </c>
      <c r="F2624" s="20" t="s">
        <v>2043</v>
      </c>
      <c r="G2624" s="156" t="s">
        <v>1920</v>
      </c>
      <c r="H2624" s="157"/>
      <c r="I2624" s="81">
        <v>3316000</v>
      </c>
      <c r="J2624" s="75">
        <v>3424007.2626748895</v>
      </c>
      <c r="K2624" s="76">
        <v>5</v>
      </c>
      <c r="L2624" s="76" t="s">
        <v>2716</v>
      </c>
    </row>
    <row r="2625" spans="1:12" ht="75" customHeight="1" x14ac:dyDescent="0.3">
      <c r="A2625" s="70">
        <f t="shared" si="40"/>
        <v>2618</v>
      </c>
      <c r="B2625" s="71" t="s">
        <v>511</v>
      </c>
      <c r="C2625" s="71" t="s">
        <v>2035</v>
      </c>
      <c r="D2625" s="72" t="s">
        <v>1913</v>
      </c>
      <c r="E2625" s="19" t="s">
        <v>2033</v>
      </c>
      <c r="F2625" s="19" t="s">
        <v>2041</v>
      </c>
      <c r="G2625" s="85"/>
      <c r="H2625" s="15"/>
      <c r="I2625" s="81">
        <f>3427000+30000</f>
        <v>3457000</v>
      </c>
      <c r="J2625" s="75">
        <v>3659651.0278969612</v>
      </c>
      <c r="K2625" s="76">
        <v>6</v>
      </c>
      <c r="L2625" s="76" t="s">
        <v>2716</v>
      </c>
    </row>
    <row r="2626" spans="1:12" ht="75" customHeight="1" x14ac:dyDescent="0.3">
      <c r="A2626" s="70">
        <f t="shared" si="40"/>
        <v>2619</v>
      </c>
      <c r="B2626" s="71" t="s">
        <v>511</v>
      </c>
      <c r="C2626" s="83" t="s">
        <v>2035</v>
      </c>
      <c r="D2626" s="72" t="s">
        <v>1910</v>
      </c>
      <c r="E2626" s="19" t="s">
        <v>1911</v>
      </c>
      <c r="F2626" s="19" t="s">
        <v>2042</v>
      </c>
      <c r="G2626" s="85"/>
      <c r="H2626" s="135"/>
      <c r="I2626" s="81">
        <v>3588000</v>
      </c>
      <c r="J2626" s="75">
        <v>3948026.7255012412</v>
      </c>
      <c r="K2626" s="76">
        <v>7</v>
      </c>
      <c r="L2626" s="76" t="s">
        <v>2716</v>
      </c>
    </row>
    <row r="2627" spans="1:12" ht="75" customHeight="1" x14ac:dyDescent="0.3">
      <c r="A2627" s="70">
        <f t="shared" si="40"/>
        <v>2620</v>
      </c>
      <c r="B2627" s="71" t="s">
        <v>511</v>
      </c>
      <c r="C2627" s="83" t="s">
        <v>2035</v>
      </c>
      <c r="D2627" s="72" t="s">
        <v>1930</v>
      </c>
      <c r="E2627" s="160" t="s">
        <v>2028</v>
      </c>
      <c r="F2627" s="19" t="s">
        <v>2044</v>
      </c>
      <c r="G2627" s="85" t="s">
        <v>2045</v>
      </c>
      <c r="H2627" s="15"/>
      <c r="I2627" s="81">
        <v>3672500</v>
      </c>
      <c r="J2627" s="75">
        <v>3672500</v>
      </c>
      <c r="K2627" s="76">
        <v>8</v>
      </c>
      <c r="L2627" s="76" t="s">
        <v>2716</v>
      </c>
    </row>
    <row r="2628" spans="1:12" ht="75" customHeight="1" x14ac:dyDescent="0.3">
      <c r="A2628" s="70">
        <f t="shared" si="40"/>
        <v>2621</v>
      </c>
      <c r="B2628" s="71" t="s">
        <v>511</v>
      </c>
      <c r="C2628" s="83" t="s">
        <v>2035</v>
      </c>
      <c r="D2628" s="72" t="s">
        <v>1914</v>
      </c>
      <c r="E2628" s="19" t="s">
        <v>1915</v>
      </c>
      <c r="F2628" s="19" t="s">
        <v>2046</v>
      </c>
      <c r="G2628" s="85" t="s">
        <v>2046</v>
      </c>
      <c r="H2628" s="15"/>
      <c r="I2628" s="81">
        <v>3861470</v>
      </c>
      <c r="J2628" s="75">
        <v>4087831.2567813941</v>
      </c>
      <c r="K2628" s="76">
        <v>9</v>
      </c>
      <c r="L2628" s="76" t="s">
        <v>2716</v>
      </c>
    </row>
    <row r="2629" spans="1:12" ht="75" customHeight="1" x14ac:dyDescent="0.3">
      <c r="A2629" s="70">
        <f t="shared" si="40"/>
        <v>2622</v>
      </c>
      <c r="B2629" s="71" t="s">
        <v>512</v>
      </c>
      <c r="C2629" s="83" t="s">
        <v>2047</v>
      </c>
      <c r="D2629" s="72" t="s">
        <v>1907</v>
      </c>
      <c r="E2629" s="19" t="s">
        <v>1908</v>
      </c>
      <c r="F2629" s="19" t="s">
        <v>2048</v>
      </c>
      <c r="G2629" s="85" t="s">
        <v>2048</v>
      </c>
      <c r="H2629" s="135"/>
      <c r="I2629" s="56">
        <v>4144460.1</v>
      </c>
      <c r="J2629" s="75">
        <v>4340554.6568903234</v>
      </c>
      <c r="K2629" s="76">
        <v>1</v>
      </c>
      <c r="L2629" s="76" t="s">
        <v>2716</v>
      </c>
    </row>
    <row r="2630" spans="1:12" ht="75" customHeight="1" x14ac:dyDescent="0.3">
      <c r="A2630" s="70">
        <f t="shared" si="40"/>
        <v>2623</v>
      </c>
      <c r="B2630" s="71" t="s">
        <v>512</v>
      </c>
      <c r="C2630" s="83" t="s">
        <v>2047</v>
      </c>
      <c r="D2630" s="83" t="s">
        <v>1917</v>
      </c>
      <c r="E2630" s="20" t="s">
        <v>2020</v>
      </c>
      <c r="F2630" s="20" t="s">
        <v>2049</v>
      </c>
      <c r="G2630" s="156" t="s">
        <v>1920</v>
      </c>
      <c r="H2630" s="157"/>
      <c r="I2630" s="81">
        <v>5787800</v>
      </c>
      <c r="J2630" s="75">
        <v>5974537.6038863491</v>
      </c>
      <c r="K2630" s="76">
        <v>2</v>
      </c>
      <c r="L2630" s="76" t="s">
        <v>2716</v>
      </c>
    </row>
    <row r="2631" spans="1:12" ht="75" customHeight="1" x14ac:dyDescent="0.3">
      <c r="A2631" s="70">
        <f t="shared" si="40"/>
        <v>2624</v>
      </c>
      <c r="B2631" s="71" t="s">
        <v>512</v>
      </c>
      <c r="C2631" s="83" t="s">
        <v>2047</v>
      </c>
      <c r="D2631" s="72" t="s">
        <v>1910</v>
      </c>
      <c r="E2631" s="19" t="s">
        <v>1911</v>
      </c>
      <c r="F2631" s="161" t="s">
        <v>2050</v>
      </c>
      <c r="G2631" s="85"/>
      <c r="H2631" s="135"/>
      <c r="I2631" s="81">
        <v>6578000</v>
      </c>
      <c r="J2631" s="75">
        <v>7238048.9967522752</v>
      </c>
      <c r="K2631" s="76">
        <v>3</v>
      </c>
      <c r="L2631" s="76" t="s">
        <v>2716</v>
      </c>
    </row>
    <row r="2632" spans="1:12" ht="75" customHeight="1" x14ac:dyDescent="0.3">
      <c r="A2632" s="70">
        <f t="shared" si="40"/>
        <v>2625</v>
      </c>
      <c r="B2632" s="71" t="s">
        <v>513</v>
      </c>
      <c r="C2632" s="153" t="s">
        <v>2051</v>
      </c>
      <c r="D2632" s="154" t="s">
        <v>1899</v>
      </c>
      <c r="E2632" s="40" t="s">
        <v>1900</v>
      </c>
      <c r="F2632" s="40" t="s">
        <v>2052</v>
      </c>
      <c r="G2632" s="40" t="s">
        <v>2052</v>
      </c>
      <c r="H2632" s="155"/>
      <c r="I2632" s="105">
        <v>1009375</v>
      </c>
      <c r="J2632" s="75">
        <v>1062628.0497990006</v>
      </c>
      <c r="K2632" s="76">
        <v>1</v>
      </c>
      <c r="L2632" s="76" t="s">
        <v>2716</v>
      </c>
    </row>
    <row r="2633" spans="1:12" ht="75" customHeight="1" x14ac:dyDescent="0.3">
      <c r="A2633" s="70">
        <f t="shared" ref="A2633:A2682" si="41">ROW(A2626)</f>
        <v>2626</v>
      </c>
      <c r="B2633" s="71" t="s">
        <v>513</v>
      </c>
      <c r="C2633" s="83" t="s">
        <v>2051</v>
      </c>
      <c r="D2633" s="83" t="s">
        <v>1917</v>
      </c>
      <c r="E2633" s="19" t="s">
        <v>2053</v>
      </c>
      <c r="F2633" s="19" t="s">
        <v>2054</v>
      </c>
      <c r="G2633" s="156" t="s">
        <v>1920</v>
      </c>
      <c r="H2633" s="158"/>
      <c r="I2633" s="81">
        <v>1478800</v>
      </c>
      <c r="J2633" s="75">
        <v>1478799.9999999998</v>
      </c>
      <c r="K2633" s="76">
        <v>2</v>
      </c>
      <c r="L2633" s="76" t="s">
        <v>2716</v>
      </c>
    </row>
    <row r="2634" spans="1:12" ht="75" customHeight="1" x14ac:dyDescent="0.3">
      <c r="A2634" s="70">
        <f t="shared" si="41"/>
        <v>2627</v>
      </c>
      <c r="B2634" s="71" t="s">
        <v>513</v>
      </c>
      <c r="C2634" s="83" t="s">
        <v>2051</v>
      </c>
      <c r="D2634" s="72" t="s">
        <v>1937</v>
      </c>
      <c r="E2634" s="19" t="s">
        <v>1938</v>
      </c>
      <c r="F2634" s="19" t="s">
        <v>2055</v>
      </c>
      <c r="G2634" s="85">
        <v>418336</v>
      </c>
      <c r="H2634" s="15"/>
      <c r="I2634" s="81">
        <v>1800435.4</v>
      </c>
      <c r="J2634" s="75">
        <v>1990868.8306770879</v>
      </c>
      <c r="K2634" s="76">
        <v>3</v>
      </c>
      <c r="L2634" s="76" t="s">
        <v>2716</v>
      </c>
    </row>
    <row r="2635" spans="1:12" ht="75" customHeight="1" x14ac:dyDescent="0.3">
      <c r="A2635" s="70">
        <f t="shared" si="41"/>
        <v>2628</v>
      </c>
      <c r="B2635" s="71" t="s">
        <v>513</v>
      </c>
      <c r="C2635" s="83" t="s">
        <v>2051</v>
      </c>
      <c r="D2635" s="72" t="s">
        <v>1907</v>
      </c>
      <c r="E2635" s="19" t="s">
        <v>1908</v>
      </c>
      <c r="F2635" s="19" t="s">
        <v>2056</v>
      </c>
      <c r="G2635" s="85" t="s">
        <v>2056</v>
      </c>
      <c r="H2635" s="135"/>
      <c r="I2635" s="56">
        <v>1909743.28</v>
      </c>
      <c r="J2635" s="75">
        <v>2000102.5193773739</v>
      </c>
      <c r="K2635" s="76">
        <v>4</v>
      </c>
      <c r="L2635" s="76" t="s">
        <v>2716</v>
      </c>
    </row>
    <row r="2636" spans="1:12" ht="75" customHeight="1" x14ac:dyDescent="0.3">
      <c r="A2636" s="70">
        <f t="shared" si="41"/>
        <v>2629</v>
      </c>
      <c r="B2636" s="71" t="s">
        <v>513</v>
      </c>
      <c r="C2636" s="83" t="s">
        <v>2051</v>
      </c>
      <c r="D2636" s="72" t="s">
        <v>1910</v>
      </c>
      <c r="E2636" s="19" t="s">
        <v>1911</v>
      </c>
      <c r="F2636" s="19" t="s">
        <v>2057</v>
      </c>
      <c r="G2636" s="85"/>
      <c r="H2636" s="135"/>
      <c r="I2636" s="81">
        <v>2028000</v>
      </c>
      <c r="J2636" s="75">
        <v>2231493.3665876579</v>
      </c>
      <c r="K2636" s="76">
        <v>5</v>
      </c>
      <c r="L2636" s="76" t="s">
        <v>2716</v>
      </c>
    </row>
    <row r="2637" spans="1:12" ht="75" customHeight="1" x14ac:dyDescent="0.3">
      <c r="A2637" s="70">
        <f t="shared" si="41"/>
        <v>2630</v>
      </c>
      <c r="B2637" s="71" t="s">
        <v>513</v>
      </c>
      <c r="C2637" s="83" t="s">
        <v>2051</v>
      </c>
      <c r="D2637" s="72" t="s">
        <v>1930</v>
      </c>
      <c r="E2637" s="160" t="s">
        <v>2028</v>
      </c>
      <c r="F2637" s="19" t="s">
        <v>2058</v>
      </c>
      <c r="G2637" s="85" t="s">
        <v>2059</v>
      </c>
      <c r="H2637" s="15"/>
      <c r="I2637" s="81">
        <v>2203950</v>
      </c>
      <c r="J2637" s="75">
        <v>2203950</v>
      </c>
      <c r="K2637" s="76">
        <v>6</v>
      </c>
      <c r="L2637" s="76" t="s">
        <v>2716</v>
      </c>
    </row>
    <row r="2638" spans="1:12" ht="75" customHeight="1" x14ac:dyDescent="0.3">
      <c r="A2638" s="70">
        <f t="shared" si="41"/>
        <v>2631</v>
      </c>
      <c r="B2638" s="71" t="s">
        <v>513</v>
      </c>
      <c r="C2638" s="83" t="s">
        <v>2051</v>
      </c>
      <c r="D2638" s="72" t="s">
        <v>1914</v>
      </c>
      <c r="E2638" s="19" t="s">
        <v>1915</v>
      </c>
      <c r="F2638" s="19" t="s">
        <v>2060</v>
      </c>
      <c r="G2638" s="85" t="s">
        <v>2060</v>
      </c>
      <c r="H2638" s="15"/>
      <c r="I2638" s="81">
        <v>2521950</v>
      </c>
      <c r="J2638" s="75">
        <v>2889329.4869007785</v>
      </c>
      <c r="K2638" s="76">
        <v>7</v>
      </c>
      <c r="L2638" s="76" t="s">
        <v>2716</v>
      </c>
    </row>
    <row r="2639" spans="1:12" ht="75" customHeight="1" x14ac:dyDescent="0.3">
      <c r="A2639" s="70">
        <f t="shared" si="41"/>
        <v>2632</v>
      </c>
      <c r="B2639" s="71" t="s">
        <v>514</v>
      </c>
      <c r="C2639" s="71" t="s">
        <v>2061</v>
      </c>
      <c r="D2639" s="72" t="s">
        <v>1913</v>
      </c>
      <c r="E2639" s="19" t="s">
        <v>2062</v>
      </c>
      <c r="F2639" s="19">
        <v>940</v>
      </c>
      <c r="G2639" s="85"/>
      <c r="H2639" s="15"/>
      <c r="I2639" s="81">
        <f>2280000+30000</f>
        <v>2310000</v>
      </c>
      <c r="J2639" s="75">
        <v>2646504.1395510612</v>
      </c>
      <c r="K2639" s="76">
        <v>1</v>
      </c>
      <c r="L2639" s="76" t="s">
        <v>2716</v>
      </c>
    </row>
    <row r="2640" spans="1:12" ht="75" customHeight="1" x14ac:dyDescent="0.3">
      <c r="A2640" s="70">
        <f t="shared" si="41"/>
        <v>2633</v>
      </c>
      <c r="B2640" s="71" t="s">
        <v>514</v>
      </c>
      <c r="C2640" s="83" t="s">
        <v>2061</v>
      </c>
      <c r="D2640" s="72" t="s">
        <v>1907</v>
      </c>
      <c r="E2640" s="19" t="s">
        <v>1908</v>
      </c>
      <c r="F2640" s="19" t="s">
        <v>2063</v>
      </c>
      <c r="G2640" s="85" t="s">
        <v>2063</v>
      </c>
      <c r="H2640" s="135"/>
      <c r="I2640" s="56">
        <v>2327421.9</v>
      </c>
      <c r="J2640" s="75">
        <v>2437543.5455618268</v>
      </c>
      <c r="K2640" s="76">
        <v>2</v>
      </c>
      <c r="L2640" s="76" t="s">
        <v>2716</v>
      </c>
    </row>
    <row r="2641" spans="1:12" ht="75" customHeight="1" x14ac:dyDescent="0.3">
      <c r="A2641" s="70">
        <f t="shared" si="41"/>
        <v>2634</v>
      </c>
      <c r="B2641" s="71" t="s">
        <v>514</v>
      </c>
      <c r="C2641" s="71" t="s">
        <v>2061</v>
      </c>
      <c r="D2641" s="72" t="s">
        <v>1913</v>
      </c>
      <c r="E2641" s="19" t="s">
        <v>1970</v>
      </c>
      <c r="F2641" s="19" t="s">
        <v>2064</v>
      </c>
      <c r="G2641" s="85"/>
      <c r="H2641" s="15"/>
      <c r="I2641" s="81">
        <f>2564500+30000</f>
        <v>2594500</v>
      </c>
      <c r="J2641" s="75">
        <v>2594500</v>
      </c>
      <c r="K2641" s="76">
        <v>3</v>
      </c>
      <c r="L2641" s="76" t="s">
        <v>2716</v>
      </c>
    </row>
    <row r="2642" spans="1:12" ht="75" customHeight="1" x14ac:dyDescent="0.3">
      <c r="A2642" s="70">
        <f t="shared" si="41"/>
        <v>2635</v>
      </c>
      <c r="B2642" s="71" t="s">
        <v>514</v>
      </c>
      <c r="C2642" s="83" t="s">
        <v>2061</v>
      </c>
      <c r="D2642" s="72" t="s">
        <v>1937</v>
      </c>
      <c r="E2642" s="19" t="s">
        <v>1938</v>
      </c>
      <c r="F2642" s="19" t="s">
        <v>2065</v>
      </c>
      <c r="G2642" s="85">
        <v>418338</v>
      </c>
      <c r="H2642" s="15"/>
      <c r="I2642" s="81">
        <v>3126427.95</v>
      </c>
      <c r="J2642" s="75">
        <v>3467446.524058301</v>
      </c>
      <c r="K2642" s="76">
        <v>4</v>
      </c>
      <c r="L2642" s="76" t="s">
        <v>2716</v>
      </c>
    </row>
    <row r="2643" spans="1:12" ht="75" customHeight="1" x14ac:dyDescent="0.3">
      <c r="A2643" s="70">
        <f t="shared" si="41"/>
        <v>2636</v>
      </c>
      <c r="B2643" s="71" t="s">
        <v>514</v>
      </c>
      <c r="C2643" s="83" t="s">
        <v>2061</v>
      </c>
      <c r="D2643" s="72" t="s">
        <v>1910</v>
      </c>
      <c r="E2643" s="19" t="s">
        <v>1911</v>
      </c>
      <c r="F2643" s="19" t="s">
        <v>2066</v>
      </c>
      <c r="G2643" s="85"/>
      <c r="H2643" s="135"/>
      <c r="I2643" s="81">
        <v>3599960</v>
      </c>
      <c r="J2643" s="75">
        <v>3961186.814586245</v>
      </c>
      <c r="K2643" s="76">
        <v>5</v>
      </c>
      <c r="L2643" s="76" t="s">
        <v>2716</v>
      </c>
    </row>
    <row r="2644" spans="1:12" ht="75" customHeight="1" x14ac:dyDescent="0.3">
      <c r="A2644" s="70">
        <f t="shared" si="41"/>
        <v>2637</v>
      </c>
      <c r="B2644" s="71" t="s">
        <v>515</v>
      </c>
      <c r="C2644" s="153" t="s">
        <v>2067</v>
      </c>
      <c r="D2644" s="154" t="s">
        <v>1899</v>
      </c>
      <c r="E2644" s="40" t="s">
        <v>1900</v>
      </c>
      <c r="F2644" s="40" t="s">
        <v>2068</v>
      </c>
      <c r="G2644" s="40" t="s">
        <v>2068</v>
      </c>
      <c r="H2644" s="155"/>
      <c r="I2644" s="105">
        <v>1959375</v>
      </c>
      <c r="J2644" s="75">
        <v>2062748.5672568837</v>
      </c>
      <c r="K2644" s="76">
        <v>1</v>
      </c>
      <c r="L2644" s="76" t="s">
        <v>2716</v>
      </c>
    </row>
    <row r="2645" spans="1:12" ht="75" customHeight="1" x14ac:dyDescent="0.3">
      <c r="A2645" s="70">
        <f t="shared" si="41"/>
        <v>2638</v>
      </c>
      <c r="B2645" s="71" t="s">
        <v>515</v>
      </c>
      <c r="C2645" s="83" t="s">
        <v>2067</v>
      </c>
      <c r="D2645" s="72" t="s">
        <v>1930</v>
      </c>
      <c r="E2645" s="160" t="s">
        <v>2028</v>
      </c>
      <c r="F2645" s="19" t="s">
        <v>2069</v>
      </c>
      <c r="G2645" s="85" t="s">
        <v>2070</v>
      </c>
      <c r="H2645" s="15"/>
      <c r="I2645" s="81">
        <v>2484550</v>
      </c>
      <c r="J2645" s="75">
        <v>2484550</v>
      </c>
      <c r="K2645" s="76">
        <v>2</v>
      </c>
      <c r="L2645" s="76" t="s">
        <v>2716</v>
      </c>
    </row>
    <row r="2646" spans="1:12" ht="75" customHeight="1" x14ac:dyDescent="0.3">
      <c r="A2646" s="70">
        <f t="shared" si="41"/>
        <v>2639</v>
      </c>
      <c r="B2646" s="71" t="s">
        <v>515</v>
      </c>
      <c r="C2646" s="83" t="s">
        <v>2067</v>
      </c>
      <c r="D2646" s="83" t="s">
        <v>1917</v>
      </c>
      <c r="E2646" s="19" t="s">
        <v>2053</v>
      </c>
      <c r="F2646" s="19" t="s">
        <v>2071</v>
      </c>
      <c r="G2646" s="156" t="s">
        <v>1920</v>
      </c>
      <c r="H2646" s="158"/>
      <c r="I2646" s="81">
        <v>2785900</v>
      </c>
      <c r="J2646" s="75">
        <v>2785899.9999999995</v>
      </c>
      <c r="K2646" s="76">
        <v>3</v>
      </c>
      <c r="L2646" s="76" t="s">
        <v>2716</v>
      </c>
    </row>
    <row r="2647" spans="1:12" ht="75" customHeight="1" x14ac:dyDescent="0.3">
      <c r="A2647" s="70">
        <f t="shared" si="41"/>
        <v>2640</v>
      </c>
      <c r="B2647" s="71" t="s">
        <v>515</v>
      </c>
      <c r="C2647" s="83" t="s">
        <v>2067</v>
      </c>
      <c r="D2647" s="72" t="s">
        <v>1924</v>
      </c>
      <c r="E2647" s="19" t="s">
        <v>1915</v>
      </c>
      <c r="F2647" s="72" t="s">
        <v>2072</v>
      </c>
      <c r="G2647" s="85" t="s">
        <v>2072</v>
      </c>
      <c r="H2647" s="135"/>
      <c r="I2647" s="81">
        <v>3308500</v>
      </c>
      <c r="J2647" s="75">
        <v>3308499.9999999995</v>
      </c>
      <c r="K2647" s="76">
        <v>4</v>
      </c>
      <c r="L2647" s="76" t="s">
        <v>2716</v>
      </c>
    </row>
    <row r="2648" spans="1:12" ht="75" customHeight="1" x14ac:dyDescent="0.3">
      <c r="A2648" s="70">
        <f t="shared" si="41"/>
        <v>2641</v>
      </c>
      <c r="B2648" s="71" t="s">
        <v>515</v>
      </c>
      <c r="C2648" s="83" t="s">
        <v>2067</v>
      </c>
      <c r="D2648" s="72" t="s">
        <v>1937</v>
      </c>
      <c r="E2648" s="19" t="s">
        <v>1938</v>
      </c>
      <c r="F2648" s="19" t="s">
        <v>2073</v>
      </c>
      <c r="G2648" s="85">
        <v>418339</v>
      </c>
      <c r="H2648" s="15"/>
      <c r="I2648" s="81">
        <v>3332586.15</v>
      </c>
      <c r="J2648" s="75">
        <v>3690583.9977197805</v>
      </c>
      <c r="K2648" s="76">
        <v>5</v>
      </c>
      <c r="L2648" s="76" t="s">
        <v>2716</v>
      </c>
    </row>
    <row r="2649" spans="1:12" ht="75" customHeight="1" x14ac:dyDescent="0.3">
      <c r="A2649" s="70">
        <f t="shared" si="41"/>
        <v>2642</v>
      </c>
      <c r="B2649" s="71" t="s">
        <v>515</v>
      </c>
      <c r="C2649" s="83" t="s">
        <v>2067</v>
      </c>
      <c r="D2649" s="72" t="s">
        <v>1907</v>
      </c>
      <c r="E2649" s="19" t="s">
        <v>1908</v>
      </c>
      <c r="F2649" s="19" t="s">
        <v>2074</v>
      </c>
      <c r="G2649" s="85" t="s">
        <v>2074</v>
      </c>
      <c r="H2649" s="135"/>
      <c r="I2649" s="56">
        <v>3418931.42</v>
      </c>
      <c r="J2649" s="75">
        <v>3580697.6876601237</v>
      </c>
      <c r="K2649" s="76">
        <v>6</v>
      </c>
      <c r="L2649" s="76" t="s">
        <v>2716</v>
      </c>
    </row>
    <row r="2650" spans="1:12" ht="75" customHeight="1" x14ac:dyDescent="0.3">
      <c r="A2650" s="70">
        <f t="shared" si="41"/>
        <v>2643</v>
      </c>
      <c r="B2650" s="71" t="s">
        <v>515</v>
      </c>
      <c r="C2650" s="83" t="s">
        <v>2067</v>
      </c>
      <c r="D2650" s="72" t="s">
        <v>1930</v>
      </c>
      <c r="E2650" s="160" t="s">
        <v>2028</v>
      </c>
      <c r="F2650" s="19" t="s">
        <v>2075</v>
      </c>
      <c r="G2650" s="85" t="s">
        <v>2076</v>
      </c>
      <c r="H2650" s="15"/>
      <c r="I2650" s="81">
        <v>3799000</v>
      </c>
      <c r="J2650" s="75">
        <v>3799000</v>
      </c>
      <c r="K2650" s="76">
        <v>7</v>
      </c>
      <c r="L2650" s="76" t="s">
        <v>2716</v>
      </c>
    </row>
    <row r="2651" spans="1:12" ht="75" customHeight="1" x14ac:dyDescent="0.3">
      <c r="A2651" s="70">
        <f t="shared" si="41"/>
        <v>2644</v>
      </c>
      <c r="B2651" s="71" t="s">
        <v>516</v>
      </c>
      <c r="C2651" s="71" t="s">
        <v>2077</v>
      </c>
      <c r="D2651" s="72" t="s">
        <v>1913</v>
      </c>
      <c r="E2651" s="19" t="s">
        <v>1970</v>
      </c>
      <c r="F2651" s="19" t="s">
        <v>2078</v>
      </c>
      <c r="G2651" s="85"/>
      <c r="H2651" s="15"/>
      <c r="I2651" s="81">
        <f>3928400+30000</f>
        <v>3958400</v>
      </c>
      <c r="J2651" s="75">
        <v>3958400</v>
      </c>
      <c r="K2651" s="76">
        <v>1</v>
      </c>
      <c r="L2651" s="76" t="s">
        <v>2716</v>
      </c>
    </row>
    <row r="2652" spans="1:12" ht="75" customHeight="1" x14ac:dyDescent="0.3">
      <c r="A2652" s="70">
        <f t="shared" si="41"/>
        <v>2645</v>
      </c>
      <c r="B2652" s="71" t="s">
        <v>516</v>
      </c>
      <c r="C2652" s="83" t="s">
        <v>2077</v>
      </c>
      <c r="D2652" s="72" t="s">
        <v>1937</v>
      </c>
      <c r="E2652" s="19" t="s">
        <v>1962</v>
      </c>
      <c r="F2652" s="19" t="s">
        <v>2079</v>
      </c>
      <c r="G2652" s="85" t="s">
        <v>2080</v>
      </c>
      <c r="H2652" s="15"/>
      <c r="I2652" s="81">
        <v>4177897.1</v>
      </c>
      <c r="J2652" s="75">
        <v>4299618.2834431492</v>
      </c>
      <c r="K2652" s="76">
        <v>2</v>
      </c>
      <c r="L2652" s="76" t="s">
        <v>2716</v>
      </c>
    </row>
    <row r="2653" spans="1:12" ht="75" customHeight="1" x14ac:dyDescent="0.3">
      <c r="A2653" s="70">
        <f t="shared" si="41"/>
        <v>2646</v>
      </c>
      <c r="B2653" s="71" t="s">
        <v>516</v>
      </c>
      <c r="C2653" s="83" t="s">
        <v>2077</v>
      </c>
      <c r="D2653" s="72" t="s">
        <v>1937</v>
      </c>
      <c r="E2653" s="19" t="s">
        <v>1962</v>
      </c>
      <c r="F2653" s="19" t="s">
        <v>2081</v>
      </c>
      <c r="G2653" s="85" t="s">
        <v>2082</v>
      </c>
      <c r="H2653" s="15"/>
      <c r="I2653" s="81">
        <v>4846838.3</v>
      </c>
      <c r="J2653" s="75">
        <v>4980988.2648571776</v>
      </c>
      <c r="K2653" s="76">
        <v>3</v>
      </c>
      <c r="L2653" s="76" t="s">
        <v>2716</v>
      </c>
    </row>
    <row r="2654" spans="1:12" ht="75" customHeight="1" x14ac:dyDescent="0.3">
      <c r="A2654" s="70">
        <f t="shared" si="41"/>
        <v>2647</v>
      </c>
      <c r="B2654" s="4" t="s">
        <v>517</v>
      </c>
      <c r="C2654" s="83" t="s">
        <v>2083</v>
      </c>
      <c r="D2654" s="72" t="s">
        <v>1902</v>
      </c>
      <c r="E2654" s="14" t="s">
        <v>1903</v>
      </c>
      <c r="F2654" s="14" t="s">
        <v>2086</v>
      </c>
      <c r="G2654" s="14" t="s">
        <v>2086</v>
      </c>
      <c r="H2654" s="151"/>
      <c r="I2654" s="75">
        <v>449399.22</v>
      </c>
      <c r="J2654" s="75">
        <v>449399.21999999991</v>
      </c>
      <c r="K2654" s="76">
        <v>1</v>
      </c>
      <c r="L2654" s="76" t="s">
        <v>2716</v>
      </c>
    </row>
    <row r="2655" spans="1:12" ht="75" customHeight="1" x14ac:dyDescent="0.3">
      <c r="A2655" s="70">
        <f t="shared" si="41"/>
        <v>2648</v>
      </c>
      <c r="B2655" s="71" t="s">
        <v>517</v>
      </c>
      <c r="C2655" s="71" t="s">
        <v>2083</v>
      </c>
      <c r="D2655" s="72" t="s">
        <v>1785</v>
      </c>
      <c r="E2655" s="19" t="s">
        <v>2084</v>
      </c>
      <c r="F2655" s="19" t="s">
        <v>2085</v>
      </c>
      <c r="G2655" s="85"/>
      <c r="H2655" s="15"/>
      <c r="I2655" s="81">
        <v>464500</v>
      </c>
      <c r="J2655" s="75">
        <v>532165.00987942331</v>
      </c>
      <c r="K2655" s="76">
        <v>2</v>
      </c>
      <c r="L2655" s="76" t="s">
        <v>2716</v>
      </c>
    </row>
    <row r="2656" spans="1:12" ht="75" customHeight="1" x14ac:dyDescent="0.3">
      <c r="A2656" s="70">
        <f t="shared" si="41"/>
        <v>2649</v>
      </c>
      <c r="B2656" s="71" t="s">
        <v>517</v>
      </c>
      <c r="C2656" s="83" t="s">
        <v>2083</v>
      </c>
      <c r="D2656" s="72" t="s">
        <v>1937</v>
      </c>
      <c r="E2656" s="19" t="s">
        <v>1962</v>
      </c>
      <c r="F2656" s="19" t="s">
        <v>2087</v>
      </c>
      <c r="G2656" s="85"/>
      <c r="H2656" s="15"/>
      <c r="I2656" s="81">
        <v>1308566.6000000001</v>
      </c>
      <c r="J2656" s="75">
        <v>1331441.3053391303</v>
      </c>
      <c r="K2656" s="76">
        <v>3</v>
      </c>
      <c r="L2656" s="76" t="s">
        <v>2716</v>
      </c>
    </row>
    <row r="2657" spans="1:12" ht="75" customHeight="1" x14ac:dyDescent="0.3">
      <c r="A2657" s="70">
        <f t="shared" si="41"/>
        <v>2650</v>
      </c>
      <c r="B2657" s="71" t="s">
        <v>517</v>
      </c>
      <c r="C2657" s="83" t="s">
        <v>2083</v>
      </c>
      <c r="D2657" s="72" t="s">
        <v>1937</v>
      </c>
      <c r="E2657" s="19" t="s">
        <v>1938</v>
      </c>
      <c r="F2657" s="19" t="s">
        <v>2088</v>
      </c>
      <c r="G2657" s="85">
        <v>418347</v>
      </c>
      <c r="H2657" s="15"/>
      <c r="I2657" s="81">
        <v>1372369.75</v>
      </c>
      <c r="J2657" s="75">
        <v>1540207.0677650606</v>
      </c>
      <c r="K2657" s="76">
        <v>4</v>
      </c>
      <c r="L2657" s="76" t="s">
        <v>2716</v>
      </c>
    </row>
    <row r="2658" spans="1:12" ht="75" customHeight="1" x14ac:dyDescent="0.3">
      <c r="A2658" s="70">
        <f t="shared" si="41"/>
        <v>2651</v>
      </c>
      <c r="B2658" s="71" t="s">
        <v>518</v>
      </c>
      <c r="C2658" s="153" t="s">
        <v>2089</v>
      </c>
      <c r="D2658" s="154" t="s">
        <v>1899</v>
      </c>
      <c r="E2658" s="40" t="s">
        <v>1900</v>
      </c>
      <c r="F2658" s="40" t="s">
        <v>2090</v>
      </c>
      <c r="G2658" s="40" t="s">
        <v>2090</v>
      </c>
      <c r="H2658" s="155"/>
      <c r="I2658" s="105">
        <v>890625</v>
      </c>
      <c r="J2658" s="75">
        <v>937612.98511676537</v>
      </c>
      <c r="K2658" s="76">
        <v>1</v>
      </c>
      <c r="L2658" s="76" t="s">
        <v>2716</v>
      </c>
    </row>
    <row r="2659" spans="1:12" ht="75" customHeight="1" x14ac:dyDescent="0.3">
      <c r="A2659" s="70">
        <f t="shared" si="41"/>
        <v>2652</v>
      </c>
      <c r="B2659" s="71" t="s">
        <v>518</v>
      </c>
      <c r="C2659" s="71" t="s">
        <v>2089</v>
      </c>
      <c r="D2659" s="72" t="s">
        <v>1785</v>
      </c>
      <c r="E2659" s="19" t="s">
        <v>2084</v>
      </c>
      <c r="F2659" s="19" t="s">
        <v>2091</v>
      </c>
      <c r="G2659" s="85"/>
      <c r="H2659" s="15"/>
      <c r="I2659" s="81">
        <v>1440999</v>
      </c>
      <c r="J2659" s="75">
        <v>1650913.3413804932</v>
      </c>
      <c r="K2659" s="76">
        <v>2</v>
      </c>
      <c r="L2659" s="76" t="s">
        <v>2716</v>
      </c>
    </row>
    <row r="2660" spans="1:12" ht="75" customHeight="1" x14ac:dyDescent="0.3">
      <c r="A2660" s="70">
        <f t="shared" si="41"/>
        <v>2653</v>
      </c>
      <c r="B2660" s="71" t="s">
        <v>519</v>
      </c>
      <c r="C2660" s="83" t="s">
        <v>2092</v>
      </c>
      <c r="D2660" s="72" t="s">
        <v>1930</v>
      </c>
      <c r="E2660" s="19" t="s">
        <v>1977</v>
      </c>
      <c r="F2660" s="19" t="s">
        <v>2094</v>
      </c>
      <c r="G2660" s="19" t="s">
        <v>2094</v>
      </c>
      <c r="H2660" s="135"/>
      <c r="I2660" s="81">
        <v>8162655</v>
      </c>
      <c r="J2660" s="75">
        <v>9351731.70875635</v>
      </c>
      <c r="K2660" s="76">
        <v>1</v>
      </c>
      <c r="L2660" s="76" t="s">
        <v>2716</v>
      </c>
    </row>
    <row r="2661" spans="1:12" ht="75" customHeight="1" x14ac:dyDescent="0.3">
      <c r="A2661" s="70">
        <f t="shared" si="41"/>
        <v>2654</v>
      </c>
      <c r="B2661" s="71" t="s">
        <v>519</v>
      </c>
      <c r="C2661" s="83" t="s">
        <v>2092</v>
      </c>
      <c r="D2661" s="72" t="s">
        <v>1916</v>
      </c>
      <c r="E2661" s="19" t="s">
        <v>1981</v>
      </c>
      <c r="F2661" s="19" t="s">
        <v>2095</v>
      </c>
      <c r="G2661" s="85" t="s">
        <v>2095</v>
      </c>
      <c r="H2661" s="15"/>
      <c r="I2661" s="81">
        <v>8400000</v>
      </c>
      <c r="J2661" s="75">
        <v>9623651.416549312</v>
      </c>
      <c r="K2661" s="76">
        <v>2</v>
      </c>
      <c r="L2661" s="76" t="s">
        <v>2716</v>
      </c>
    </row>
    <row r="2662" spans="1:12" ht="75" customHeight="1" x14ac:dyDescent="0.3">
      <c r="A2662" s="70">
        <f t="shared" si="41"/>
        <v>2655</v>
      </c>
      <c r="B2662" s="71" t="s">
        <v>519</v>
      </c>
      <c r="C2662" s="83" t="s">
        <v>2092</v>
      </c>
      <c r="D2662" s="72" t="s">
        <v>1914</v>
      </c>
      <c r="E2662" s="19" t="s">
        <v>2093</v>
      </c>
      <c r="F2662" s="19" t="s">
        <v>2096</v>
      </c>
      <c r="G2662" s="85" t="s">
        <v>2096</v>
      </c>
      <c r="H2662" s="15"/>
      <c r="I2662" s="81">
        <v>8910000</v>
      </c>
      <c r="J2662" s="75">
        <v>10207944.538268378</v>
      </c>
      <c r="K2662" s="76">
        <v>3</v>
      </c>
      <c r="L2662" s="76" t="s">
        <v>2716</v>
      </c>
    </row>
    <row r="2663" spans="1:12" ht="75" customHeight="1" x14ac:dyDescent="0.3">
      <c r="A2663" s="70">
        <f t="shared" si="41"/>
        <v>2656</v>
      </c>
      <c r="B2663" s="71" t="s">
        <v>520</v>
      </c>
      <c r="C2663" s="83" t="s">
        <v>2097</v>
      </c>
      <c r="D2663" s="72" t="s">
        <v>1930</v>
      </c>
      <c r="E2663" s="19" t="s">
        <v>1977</v>
      </c>
      <c r="F2663" s="19" t="s">
        <v>2100</v>
      </c>
      <c r="G2663" s="19" t="s">
        <v>2100</v>
      </c>
      <c r="H2663" s="135"/>
      <c r="I2663" s="81">
        <v>10050380</v>
      </c>
      <c r="J2663" s="75">
        <v>11514446.871887961</v>
      </c>
      <c r="K2663" s="76">
        <v>1</v>
      </c>
      <c r="L2663" s="76" t="s">
        <v>2716</v>
      </c>
    </row>
    <row r="2664" spans="1:12" ht="75" customHeight="1" x14ac:dyDescent="0.3">
      <c r="A2664" s="70">
        <f t="shared" si="41"/>
        <v>2657</v>
      </c>
      <c r="B2664" s="71" t="s">
        <v>520</v>
      </c>
      <c r="C2664" s="83" t="s">
        <v>2097</v>
      </c>
      <c r="D2664" s="72" t="s">
        <v>1914</v>
      </c>
      <c r="E2664" s="19" t="s">
        <v>2093</v>
      </c>
      <c r="F2664" s="19" t="s">
        <v>2101</v>
      </c>
      <c r="G2664" s="85" t="s">
        <v>2101</v>
      </c>
      <c r="H2664" s="15"/>
      <c r="I2664" s="81">
        <v>10800000</v>
      </c>
      <c r="J2664" s="75">
        <v>12373266.106991971</v>
      </c>
      <c r="K2664" s="76">
        <v>2</v>
      </c>
      <c r="L2664" s="76" t="s">
        <v>2716</v>
      </c>
    </row>
    <row r="2665" spans="1:12" ht="75" customHeight="1" x14ac:dyDescent="0.3">
      <c r="A2665" s="70">
        <f t="shared" si="41"/>
        <v>2658</v>
      </c>
      <c r="B2665" s="71" t="s">
        <v>520</v>
      </c>
      <c r="C2665" s="83" t="s">
        <v>2097</v>
      </c>
      <c r="D2665" s="72" t="s">
        <v>1930</v>
      </c>
      <c r="E2665" s="19" t="s">
        <v>1977</v>
      </c>
      <c r="F2665" s="19" t="s">
        <v>2098</v>
      </c>
      <c r="G2665" s="85" t="s">
        <v>2099</v>
      </c>
      <c r="H2665" s="135"/>
      <c r="I2665" s="81">
        <v>13173895</v>
      </c>
      <c r="J2665" s="75">
        <v>15092973.009312131</v>
      </c>
      <c r="K2665" s="76">
        <v>3</v>
      </c>
      <c r="L2665" s="76" t="s">
        <v>2716</v>
      </c>
    </row>
    <row r="2666" spans="1:12" ht="75" customHeight="1" x14ac:dyDescent="0.3">
      <c r="A2666" s="70">
        <f t="shared" si="41"/>
        <v>2659</v>
      </c>
      <c r="B2666" s="71" t="s">
        <v>520</v>
      </c>
      <c r="C2666" s="83" t="s">
        <v>2097</v>
      </c>
      <c r="D2666" s="72" t="s">
        <v>1914</v>
      </c>
      <c r="E2666" s="19" t="s">
        <v>2093</v>
      </c>
      <c r="F2666" s="19" t="s">
        <v>2102</v>
      </c>
      <c r="G2666" s="85" t="s">
        <v>2102</v>
      </c>
      <c r="H2666" s="15"/>
      <c r="I2666" s="81">
        <v>14300000</v>
      </c>
      <c r="J2666" s="75">
        <v>16383120.863887522</v>
      </c>
      <c r="K2666" s="76">
        <v>4</v>
      </c>
      <c r="L2666" s="76" t="s">
        <v>2716</v>
      </c>
    </row>
    <row r="2667" spans="1:12" ht="75" customHeight="1" x14ac:dyDescent="0.3">
      <c r="A2667" s="70">
        <f t="shared" si="41"/>
        <v>2660</v>
      </c>
      <c r="B2667" s="71" t="s">
        <v>521</v>
      </c>
      <c r="C2667" s="83" t="s">
        <v>2103</v>
      </c>
      <c r="D2667" s="72" t="s">
        <v>1907</v>
      </c>
      <c r="E2667" s="19" t="s">
        <v>1908</v>
      </c>
      <c r="F2667" s="19" t="s">
        <v>2104</v>
      </c>
      <c r="G2667" s="19" t="s">
        <v>2104</v>
      </c>
      <c r="H2667" s="135"/>
      <c r="I2667" s="56">
        <f>5410607.72+160000</f>
        <v>5570607.7199999997</v>
      </c>
      <c r="J2667" s="75">
        <v>5834180.254445008</v>
      </c>
      <c r="K2667" s="76">
        <v>1</v>
      </c>
      <c r="L2667" s="76" t="s">
        <v>2716</v>
      </c>
    </row>
    <row r="2668" spans="1:12" ht="75" customHeight="1" x14ac:dyDescent="0.3">
      <c r="A2668" s="70">
        <f t="shared" si="41"/>
        <v>2661</v>
      </c>
      <c r="B2668" s="71" t="s">
        <v>521</v>
      </c>
      <c r="C2668" s="83" t="s">
        <v>2103</v>
      </c>
      <c r="D2668" s="83" t="s">
        <v>1917</v>
      </c>
      <c r="E2668" s="20" t="s">
        <v>2105</v>
      </c>
      <c r="F2668" s="20" t="s">
        <v>2106</v>
      </c>
      <c r="G2668" s="156" t="s">
        <v>1920</v>
      </c>
      <c r="H2668" s="157"/>
      <c r="I2668" s="81">
        <v>6682900</v>
      </c>
      <c r="J2668" s="75">
        <v>7381495.5644130176</v>
      </c>
      <c r="K2668" s="76">
        <v>2</v>
      </c>
      <c r="L2668" s="76" t="s">
        <v>2716</v>
      </c>
    </row>
    <row r="2669" spans="1:12" ht="75" customHeight="1" x14ac:dyDescent="0.3">
      <c r="A2669" s="70">
        <f t="shared" si="41"/>
        <v>2662</v>
      </c>
      <c r="B2669" s="71" t="s">
        <v>2107</v>
      </c>
      <c r="C2669" s="83" t="s">
        <v>2108</v>
      </c>
      <c r="D2669" s="72" t="s">
        <v>1907</v>
      </c>
      <c r="E2669" s="19" t="s">
        <v>1908</v>
      </c>
      <c r="F2669" s="19" t="s">
        <v>2109</v>
      </c>
      <c r="G2669" s="19" t="s">
        <v>2109</v>
      </c>
      <c r="H2669" s="135"/>
      <c r="I2669" s="56">
        <f>7990135.34+160000</f>
        <v>8150135.3399999999</v>
      </c>
      <c r="J2669" s="75">
        <v>8535757.8673090376</v>
      </c>
      <c r="K2669" s="76">
        <v>1</v>
      </c>
      <c r="L2669" s="76" t="s">
        <v>2716</v>
      </c>
    </row>
    <row r="2670" spans="1:12" ht="75" customHeight="1" x14ac:dyDescent="0.3">
      <c r="A2670" s="70">
        <f t="shared" si="41"/>
        <v>2663</v>
      </c>
      <c r="B2670" s="71" t="s">
        <v>2107</v>
      </c>
      <c r="C2670" s="83" t="s">
        <v>2108</v>
      </c>
      <c r="D2670" s="83" t="s">
        <v>1917</v>
      </c>
      <c r="E2670" s="20" t="s">
        <v>2105</v>
      </c>
      <c r="F2670" s="20" t="s">
        <v>2110</v>
      </c>
      <c r="G2670" s="156" t="s">
        <v>1920</v>
      </c>
      <c r="H2670" s="157"/>
      <c r="I2670" s="81">
        <v>9437100</v>
      </c>
      <c r="J2670" s="75">
        <v>10363804.592845181</v>
      </c>
      <c r="K2670" s="76">
        <v>2</v>
      </c>
      <c r="L2670" s="76" t="s">
        <v>2716</v>
      </c>
    </row>
    <row r="2671" spans="1:12" ht="75" customHeight="1" x14ac:dyDescent="0.3">
      <c r="A2671" s="70">
        <f t="shared" si="41"/>
        <v>2664</v>
      </c>
      <c r="B2671" s="71" t="s">
        <v>522</v>
      </c>
      <c r="C2671" s="83" t="s">
        <v>2111</v>
      </c>
      <c r="D2671" s="72" t="s">
        <v>1907</v>
      </c>
      <c r="E2671" s="19" t="s">
        <v>1908</v>
      </c>
      <c r="F2671" s="19" t="s">
        <v>2104</v>
      </c>
      <c r="G2671" s="19" t="s">
        <v>2104</v>
      </c>
      <c r="H2671" s="135"/>
      <c r="I2671" s="56">
        <v>5420607.7199999997</v>
      </c>
      <c r="J2671" s="75">
        <v>5677083.0251741689</v>
      </c>
      <c r="K2671" s="76">
        <v>1</v>
      </c>
      <c r="L2671" s="76" t="s">
        <v>2716</v>
      </c>
    </row>
    <row r="2672" spans="1:12" ht="75" customHeight="1" x14ac:dyDescent="0.3">
      <c r="A2672" s="70">
        <f t="shared" si="41"/>
        <v>2665</v>
      </c>
      <c r="B2672" s="71" t="s">
        <v>522</v>
      </c>
      <c r="C2672" s="83" t="s">
        <v>2111</v>
      </c>
      <c r="D2672" s="83" t="s">
        <v>1917</v>
      </c>
      <c r="E2672" s="20" t="s">
        <v>2105</v>
      </c>
      <c r="F2672" s="20" t="s">
        <v>2112</v>
      </c>
      <c r="G2672" s="156" t="s">
        <v>1920</v>
      </c>
      <c r="H2672" s="157"/>
      <c r="I2672" s="81">
        <v>6207900</v>
      </c>
      <c r="J2672" s="75">
        <v>6855665.9192746328</v>
      </c>
      <c r="K2672" s="76">
        <v>2</v>
      </c>
      <c r="L2672" s="76" t="s">
        <v>2716</v>
      </c>
    </row>
    <row r="2673" spans="1:12" ht="75" customHeight="1" x14ac:dyDescent="0.3">
      <c r="A2673" s="70">
        <f t="shared" si="41"/>
        <v>2666</v>
      </c>
      <c r="B2673" s="71" t="s">
        <v>522</v>
      </c>
      <c r="C2673" s="83" t="s">
        <v>2111</v>
      </c>
      <c r="D2673" s="72" t="s">
        <v>1930</v>
      </c>
      <c r="E2673" s="20" t="s">
        <v>2028</v>
      </c>
      <c r="F2673" s="19" t="s">
        <v>2113</v>
      </c>
      <c r="G2673" s="85" t="s">
        <v>2114</v>
      </c>
      <c r="H2673" s="15"/>
      <c r="I2673" s="81">
        <v>7267150</v>
      </c>
      <c r="J2673" s="75">
        <v>7267150</v>
      </c>
      <c r="K2673" s="76">
        <v>3</v>
      </c>
      <c r="L2673" s="76" t="s">
        <v>2716</v>
      </c>
    </row>
    <row r="2674" spans="1:12" ht="75" customHeight="1" x14ac:dyDescent="0.3">
      <c r="A2674" s="70">
        <f t="shared" si="41"/>
        <v>2667</v>
      </c>
      <c r="B2674" s="71" t="s">
        <v>523</v>
      </c>
      <c r="C2674" s="83" t="s">
        <v>2115</v>
      </c>
      <c r="D2674" s="72" t="s">
        <v>1907</v>
      </c>
      <c r="E2674" s="19" t="s">
        <v>1908</v>
      </c>
      <c r="F2674" s="19" t="s">
        <v>2109</v>
      </c>
      <c r="G2674" s="19" t="s">
        <v>2109</v>
      </c>
      <c r="H2674" s="135"/>
      <c r="I2674" s="56">
        <v>7990135.3399999999</v>
      </c>
      <c r="J2674" s="75">
        <v>8368187.4894201402</v>
      </c>
      <c r="K2674" s="76">
        <v>1</v>
      </c>
      <c r="L2674" s="76" t="s">
        <v>2716</v>
      </c>
    </row>
    <row r="2675" spans="1:12" ht="75" customHeight="1" x14ac:dyDescent="0.3">
      <c r="A2675" s="70">
        <f t="shared" si="41"/>
        <v>2668</v>
      </c>
      <c r="B2675" s="71" t="s">
        <v>523</v>
      </c>
      <c r="C2675" s="83" t="s">
        <v>2115</v>
      </c>
      <c r="D2675" s="83" t="s">
        <v>1917</v>
      </c>
      <c r="E2675" s="20" t="s">
        <v>2105</v>
      </c>
      <c r="F2675" s="20" t="s">
        <v>2118</v>
      </c>
      <c r="G2675" s="156" t="s">
        <v>1920</v>
      </c>
      <c r="H2675" s="157"/>
      <c r="I2675" s="81">
        <v>8565400</v>
      </c>
      <c r="J2675" s="75">
        <v>9404508.9803127348</v>
      </c>
      <c r="K2675" s="76">
        <v>2</v>
      </c>
      <c r="L2675" s="76" t="s">
        <v>2716</v>
      </c>
    </row>
    <row r="2676" spans="1:12" ht="75" customHeight="1" x14ac:dyDescent="0.3">
      <c r="A2676" s="70">
        <f t="shared" si="41"/>
        <v>2669</v>
      </c>
      <c r="B2676" s="71" t="s">
        <v>523</v>
      </c>
      <c r="C2676" s="83" t="s">
        <v>2115</v>
      </c>
      <c r="D2676" s="72" t="s">
        <v>1930</v>
      </c>
      <c r="E2676" s="19" t="s">
        <v>2116</v>
      </c>
      <c r="F2676" s="19" t="s">
        <v>2117</v>
      </c>
      <c r="G2676" s="85" t="s">
        <v>2117</v>
      </c>
      <c r="H2676" s="135"/>
      <c r="I2676" s="81">
        <v>8677800</v>
      </c>
      <c r="J2676" s="75">
        <v>9941919.3169680499</v>
      </c>
      <c r="K2676" s="76">
        <v>3</v>
      </c>
      <c r="L2676" s="76" t="s">
        <v>2716</v>
      </c>
    </row>
    <row r="2677" spans="1:12" ht="75" customHeight="1" x14ac:dyDescent="0.3">
      <c r="A2677" s="70">
        <f t="shared" si="41"/>
        <v>2670</v>
      </c>
      <c r="B2677" s="71" t="s">
        <v>524</v>
      </c>
      <c r="C2677" s="83" t="s">
        <v>2119</v>
      </c>
      <c r="D2677" s="72" t="s">
        <v>1910</v>
      </c>
      <c r="E2677" s="19" t="s">
        <v>1931</v>
      </c>
      <c r="F2677" s="19" t="s">
        <v>2120</v>
      </c>
      <c r="G2677" s="85"/>
      <c r="H2677" s="135"/>
      <c r="I2677" s="81">
        <v>553617</v>
      </c>
      <c r="J2677" s="75">
        <v>581202.30401924998</v>
      </c>
      <c r="K2677" s="76">
        <v>1</v>
      </c>
      <c r="L2677" s="76" t="s">
        <v>2716</v>
      </c>
    </row>
    <row r="2678" spans="1:12" ht="75" customHeight="1" x14ac:dyDescent="0.3">
      <c r="A2678" s="70">
        <f t="shared" si="41"/>
        <v>2671</v>
      </c>
      <c r="B2678" s="71" t="s">
        <v>524</v>
      </c>
      <c r="C2678" s="83" t="s">
        <v>2119</v>
      </c>
      <c r="D2678" s="83" t="s">
        <v>1917</v>
      </c>
      <c r="E2678" s="20" t="s">
        <v>1935</v>
      </c>
      <c r="F2678" s="162" t="s">
        <v>2122</v>
      </c>
      <c r="G2678" s="156" t="s">
        <v>1920</v>
      </c>
      <c r="H2678" s="157"/>
      <c r="I2678" s="81">
        <v>697400</v>
      </c>
      <c r="J2678" s="75">
        <v>697400</v>
      </c>
      <c r="K2678" s="76">
        <v>2</v>
      </c>
      <c r="L2678" s="76" t="s">
        <v>2716</v>
      </c>
    </row>
    <row r="2679" spans="1:12" ht="75" customHeight="1" x14ac:dyDescent="0.3">
      <c r="A2679" s="70">
        <f t="shared" si="41"/>
        <v>2672</v>
      </c>
      <c r="B2679" s="71" t="s">
        <v>524</v>
      </c>
      <c r="C2679" s="83" t="s">
        <v>2119</v>
      </c>
      <c r="D2679" s="72" t="s">
        <v>1937</v>
      </c>
      <c r="E2679" s="19" t="s">
        <v>1938</v>
      </c>
      <c r="F2679" s="19" t="s">
        <v>2121</v>
      </c>
      <c r="G2679" s="85">
        <v>418343</v>
      </c>
      <c r="H2679" s="15"/>
      <c r="I2679" s="81">
        <v>735874.65</v>
      </c>
      <c r="J2679" s="75">
        <v>828302.55482819548</v>
      </c>
      <c r="K2679" s="76">
        <v>3</v>
      </c>
      <c r="L2679" s="76" t="s">
        <v>2716</v>
      </c>
    </row>
    <row r="2680" spans="1:12" ht="75" customHeight="1" x14ac:dyDescent="0.3">
      <c r="A2680" s="70">
        <f t="shared" si="41"/>
        <v>2673</v>
      </c>
      <c r="B2680" s="71" t="s">
        <v>524</v>
      </c>
      <c r="C2680" s="83" t="s">
        <v>2119</v>
      </c>
      <c r="D2680" s="72" t="s">
        <v>1948</v>
      </c>
      <c r="E2680" s="19" t="s">
        <v>1949</v>
      </c>
      <c r="F2680" s="19" t="s">
        <v>2123</v>
      </c>
      <c r="G2680" s="85"/>
      <c r="H2680" s="135"/>
      <c r="I2680" s="81">
        <v>933528.6</v>
      </c>
      <c r="J2680" s="75">
        <v>933528.6</v>
      </c>
      <c r="K2680" s="76">
        <v>4</v>
      </c>
      <c r="L2680" s="76" t="s">
        <v>2716</v>
      </c>
    </row>
    <row r="2681" spans="1:12" ht="75" customHeight="1" x14ac:dyDescent="0.3">
      <c r="A2681" s="70">
        <f t="shared" si="41"/>
        <v>2674</v>
      </c>
      <c r="B2681" s="71" t="s">
        <v>525</v>
      </c>
      <c r="C2681" s="83" t="s">
        <v>2125</v>
      </c>
      <c r="D2681" s="83" t="s">
        <v>1917</v>
      </c>
      <c r="E2681" s="20" t="s">
        <v>1935</v>
      </c>
      <c r="F2681" s="162">
        <v>220</v>
      </c>
      <c r="G2681" s="156" t="s">
        <v>1920</v>
      </c>
      <c r="H2681" s="157"/>
      <c r="I2681" s="81">
        <v>1002100</v>
      </c>
      <c r="J2681" s="75">
        <v>1002099.9999999999</v>
      </c>
      <c r="K2681" s="76">
        <v>1</v>
      </c>
      <c r="L2681" s="76" t="s">
        <v>2716</v>
      </c>
    </row>
    <row r="2682" spans="1:12" ht="75" customHeight="1" x14ac:dyDescent="0.3">
      <c r="A2682" s="70">
        <f t="shared" si="41"/>
        <v>2675</v>
      </c>
      <c r="B2682" s="71" t="s">
        <v>525</v>
      </c>
      <c r="C2682" s="83" t="s">
        <v>2125</v>
      </c>
      <c r="D2682" s="72" t="s">
        <v>1924</v>
      </c>
      <c r="E2682" s="19" t="s">
        <v>1915</v>
      </c>
      <c r="F2682" s="72" t="s">
        <v>2124</v>
      </c>
      <c r="G2682" s="85" t="s">
        <v>2124</v>
      </c>
      <c r="H2682" s="135"/>
      <c r="I2682" s="81">
        <v>1169500</v>
      </c>
      <c r="J2682" s="75">
        <v>1169499.9999999998</v>
      </c>
      <c r="K2682" s="76">
        <v>2</v>
      </c>
      <c r="L2682" s="76" t="s">
        <v>2716</v>
      </c>
    </row>
    <row r="2683" spans="1:12" ht="75" customHeight="1" x14ac:dyDescent="0.3">
      <c r="A2683" s="6"/>
      <c r="B2683" s="6"/>
      <c r="C2683" s="6"/>
      <c r="D2683" s="6"/>
      <c r="E2683" s="6"/>
      <c r="F2683" s="6"/>
      <c r="G2683" s="6"/>
      <c r="H2683" s="6"/>
      <c r="I2683" s="6"/>
      <c r="J2683" s="6"/>
      <c r="K2683" s="6"/>
    </row>
    <row r="2684" spans="1:12" ht="75" customHeight="1" x14ac:dyDescent="0.3">
      <c r="A2684" s="6"/>
      <c r="B2684" s="6"/>
      <c r="C2684" s="6"/>
      <c r="D2684" s="6"/>
      <c r="E2684" s="6"/>
      <c r="F2684" s="6"/>
      <c r="G2684" s="6"/>
      <c r="H2684" s="6"/>
      <c r="I2684" s="6"/>
      <c r="J2684" s="6"/>
      <c r="K2684" s="6"/>
    </row>
    <row r="2685" spans="1:12" ht="30" customHeight="1" x14ac:dyDescent="0.3">
      <c r="A2685" s="6"/>
      <c r="B2685" s="6"/>
      <c r="C2685" s="6"/>
      <c r="D2685" s="6"/>
      <c r="E2685" s="6"/>
      <c r="F2685" s="6"/>
      <c r="G2685" s="6"/>
      <c r="H2685" s="6"/>
      <c r="I2685" s="6"/>
      <c r="J2685" s="6"/>
      <c r="K2685" s="6"/>
    </row>
    <row r="2686" spans="1:12" ht="30" customHeight="1" x14ac:dyDescent="0.3">
      <c r="A2686" s="6"/>
      <c r="B2686" s="6"/>
      <c r="C2686" s="6"/>
      <c r="D2686" s="6"/>
      <c r="E2686" s="6"/>
      <c r="F2686" s="6"/>
      <c r="G2686" s="6"/>
      <c r="H2686" s="6"/>
      <c r="I2686" s="6"/>
      <c r="J2686" s="6"/>
      <c r="K2686" s="6"/>
    </row>
    <row r="2687" spans="1:12" ht="30" customHeight="1" x14ac:dyDescent="0.3">
      <c r="A2687" s="6"/>
      <c r="B2687" s="6"/>
      <c r="C2687" s="6"/>
      <c r="D2687" s="6"/>
      <c r="E2687" s="6"/>
      <c r="F2687" s="6"/>
      <c r="G2687" s="6"/>
      <c r="H2687" s="6"/>
      <c r="I2687" s="6"/>
      <c r="J2687" s="6"/>
      <c r="K2687" s="6"/>
    </row>
    <row r="2688" spans="1:12" ht="30" customHeight="1" x14ac:dyDescent="0.3">
      <c r="A2688" s="6"/>
      <c r="B2688" s="6"/>
      <c r="C2688" s="6"/>
      <c r="D2688" s="6"/>
      <c r="E2688" s="6"/>
      <c r="F2688" s="6"/>
      <c r="G2688" s="6"/>
      <c r="H2688" s="6"/>
      <c r="I2688" s="6"/>
      <c r="J2688" s="6"/>
      <c r="K2688" s="6"/>
    </row>
    <row r="2689" spans="1:12" ht="30" customHeight="1" x14ac:dyDescent="0.3">
      <c r="A2689" s="6"/>
      <c r="B2689" s="6"/>
      <c r="C2689" s="6"/>
      <c r="D2689" s="6"/>
      <c r="E2689" s="6"/>
      <c r="F2689" s="6"/>
      <c r="G2689" s="6"/>
      <c r="H2689" s="6"/>
      <c r="I2689" s="6"/>
      <c r="J2689" s="6"/>
      <c r="K2689" s="6"/>
    </row>
    <row r="2690" spans="1:12" ht="30" customHeight="1" x14ac:dyDescent="0.3">
      <c r="A2690" s="6"/>
      <c r="B2690" s="6"/>
      <c r="C2690" s="6"/>
      <c r="D2690" s="6"/>
      <c r="E2690" s="6"/>
      <c r="F2690" s="6"/>
      <c r="G2690" s="6"/>
      <c r="H2690" s="6"/>
      <c r="I2690" s="6"/>
      <c r="J2690" s="6"/>
      <c r="K2690" s="6"/>
    </row>
    <row r="2691" spans="1:12" ht="30" customHeight="1" x14ac:dyDescent="0.3">
      <c r="A2691" s="6"/>
      <c r="B2691" s="6"/>
      <c r="C2691" s="6"/>
      <c r="D2691" s="6"/>
      <c r="E2691" s="6"/>
      <c r="F2691" s="6"/>
      <c r="G2691" s="6"/>
      <c r="H2691" s="6"/>
      <c r="I2691" s="6"/>
      <c r="J2691" s="6"/>
      <c r="K2691" s="6"/>
    </row>
    <row r="2692" spans="1:12" ht="30" customHeight="1" x14ac:dyDescent="0.3">
      <c r="A2692" s="6"/>
      <c r="B2692" s="6"/>
      <c r="C2692" s="6"/>
      <c r="D2692" s="6"/>
      <c r="E2692" s="6"/>
      <c r="F2692" s="6"/>
      <c r="G2692" s="6"/>
      <c r="H2692" s="6"/>
      <c r="I2692" s="6"/>
      <c r="J2692" s="6"/>
      <c r="K2692" s="6"/>
    </row>
    <row r="2693" spans="1:12" ht="30" customHeight="1" x14ac:dyDescent="0.3">
      <c r="A2693" s="6"/>
      <c r="B2693" s="6"/>
      <c r="C2693" s="6"/>
      <c r="D2693" s="6"/>
      <c r="E2693" s="6"/>
      <c r="F2693" s="6"/>
      <c r="G2693" s="6"/>
      <c r="H2693" s="6"/>
      <c r="I2693" s="6"/>
      <c r="J2693" s="6"/>
      <c r="K2693" s="6"/>
    </row>
    <row r="2694" spans="1:12" ht="30" customHeight="1" x14ac:dyDescent="0.3">
      <c r="A2694" s="6"/>
      <c r="B2694" s="6"/>
      <c r="C2694" s="6"/>
      <c r="D2694" s="6"/>
      <c r="E2694" s="6"/>
      <c r="F2694" s="6"/>
      <c r="G2694" s="6"/>
      <c r="H2694" s="6"/>
      <c r="I2694" s="6"/>
      <c r="J2694" s="6"/>
      <c r="K2694" s="6"/>
    </row>
    <row r="2695" spans="1:12" ht="30" customHeight="1" x14ac:dyDescent="0.3">
      <c r="A2695" s="6"/>
      <c r="B2695" s="6"/>
      <c r="C2695" s="6"/>
      <c r="D2695" s="6"/>
      <c r="E2695" s="6"/>
      <c r="F2695" s="6"/>
      <c r="G2695" s="6"/>
      <c r="H2695" s="6"/>
      <c r="I2695" s="6"/>
      <c r="J2695" s="6"/>
      <c r="K2695" s="6"/>
    </row>
    <row r="2696" spans="1:12" ht="30" customHeight="1" x14ac:dyDescent="0.3">
      <c r="L2696" s="22" t="s">
        <v>2716</v>
      </c>
    </row>
  </sheetData>
  <protectedRanges>
    <protectedRange sqref="G22:G29" name="Range1_3"/>
    <protectedRange sqref="E36:F38" name="Range1_22"/>
    <protectedRange sqref="G46:G51 G55 G40" name="Range1_4"/>
    <protectedRange sqref="G41" name="Range1_1_2"/>
    <protectedRange sqref="G42:G45" name="Range1_2_1"/>
    <protectedRange sqref="G52:G54" name="Range1_3_1"/>
    <protectedRange sqref="G56" name="Range1_4_1"/>
    <protectedRange sqref="G77:G82" name="Range1_2_3"/>
    <protectedRange sqref="G122:G151" name="Range1_11"/>
    <protectedRange sqref="G154" name="Range1_1_4"/>
    <protectedRange sqref="G159:G160" name="Range1_3_3"/>
    <protectedRange sqref="G162:G167" name="Range1_4_3"/>
    <protectedRange sqref="G169:G170" name="Range1_5_2"/>
    <protectedRange sqref="G171" name="Range1_8_2"/>
    <protectedRange sqref="G172:G173" name="Range1_9_2"/>
    <protectedRange sqref="F179:F183 G186:G187" name="Range1_10_1"/>
    <protectedRange sqref="G188:G193" name="Range1_11_1"/>
    <protectedRange sqref="G205:G207" name="Range1_7_2"/>
    <protectedRange sqref="G208:G211" name="Range1_1_3_1"/>
    <protectedRange sqref="G202:G204" name="Range1_2_2_2"/>
    <protectedRange sqref="G199:G201" name="Range1_3_1_2"/>
    <protectedRange sqref="F225 F223 G212:G226" name="Range1_13"/>
    <protectedRange sqref="F240:G240 F241 F248 G241:G248 F245:F246" name="Range1_4_4"/>
    <protectedRange sqref="G250:G256" name="Range1_5_3"/>
    <protectedRange sqref="F290:F292 G267:G292" name="Range1_7_3"/>
    <protectedRange sqref="G301:G302 G294:G296" name="Range1_8_3"/>
    <protectedRange sqref="G323:G328 G309:G316" name="Range1_9_3"/>
    <protectedRange sqref="G317:G318" name="Range1_1_1_3"/>
    <protectedRange sqref="G319:G320" name="Range1_2_1_2"/>
    <protectedRange sqref="G321:G322" name="Range1_3_1_3"/>
    <protectedRange sqref="G329:G343" name="Range1_10_2"/>
    <protectedRange sqref="G345:G369" name="Range1_1_5"/>
    <protectedRange sqref="G370:G372" name="Range1_1_5_1"/>
    <protectedRange sqref="G373:G375" name="Range1_1_6_1"/>
    <protectedRange sqref="G376:G381" name="Range1_4_5"/>
    <protectedRange sqref="G382" name="Range1_6_3"/>
    <protectedRange sqref="G383:G384" name="Range1_1_1_4"/>
    <protectedRange sqref="E392:G393" name="Range1_32"/>
    <protectedRange sqref="E391:G391" name="Range1_35"/>
    <protectedRange sqref="D389:D390" name="Range1_36"/>
    <protectedRange sqref="G395:G396" name="Range1_1_2_1"/>
    <protectedRange sqref="G397:G404" name="Range1_9_4"/>
    <protectedRange sqref="F406:G406 F407 G407:G412" name="Range1_10_3"/>
    <protectedRange sqref="G427" name="Range1_3_3_1"/>
    <protectedRange sqref="G418" name="Range1_1_3_1_1"/>
    <protectedRange sqref="G431:G449" name="Range1_12_1"/>
    <protectedRange sqref="G455:G468" name="Range1_1_8"/>
    <protectedRange sqref="D450:D456 D458:D461 D463:D468" name="Range1_3_4_1"/>
    <protectedRange sqref="G470:G488" name="Range1_2_3_1"/>
    <protectedRange sqref="G469" name="Range1_1_1_3_1"/>
    <protectedRange sqref="F469" name="Range1_5_2_1"/>
    <protectedRange sqref="G489" name="Range1_10_1_1"/>
    <protectedRange sqref="G495:G507" name="Range1_14"/>
    <protectedRange sqref="G508:G513" name="Range1_15"/>
    <protectedRange sqref="G518 G514" name="Range1_3_5"/>
    <protectedRange sqref="G519 G515" name="Range1_4_4_1"/>
    <protectedRange sqref="G516:G517" name="Range1_5_3_1"/>
    <protectedRange sqref="G536:G537" name="Range1_20"/>
    <protectedRange sqref="G586:G589" name="Range1_19"/>
    <protectedRange sqref="G538:G539" name="Range1_1_10"/>
    <protectedRange sqref="G540:G544" name="Range1_1_2_4"/>
    <protectedRange sqref="G545" name="Range1_2_8"/>
    <protectedRange sqref="G557:G562" name="Range1_2_1_6"/>
    <protectedRange sqref="G550" name="Range1_7_7"/>
    <protectedRange sqref="G555:G556" name="Range1_18_3"/>
    <protectedRange sqref="G563:G569" name="Range1_2_2_5"/>
    <protectedRange sqref="G570:G571" name="Range1_7_1_3"/>
    <protectedRange sqref="G572" name="Range1_18_1_2"/>
    <protectedRange sqref="G573" name="Range1_8_2_3"/>
    <protectedRange sqref="G574" name="Range1_9_2_4"/>
    <protectedRange sqref="G575" name="Range1_10_1_4"/>
    <protectedRange sqref="G576" name="Range1_11_1_3"/>
    <protectedRange sqref="G577" name="Range1_13_1_2"/>
    <protectedRange sqref="G578:G579" name="Range1_20_1_2"/>
    <protectedRange sqref="G585" name="Range1_3_2_4"/>
    <protectedRange sqref="G591:G595" name="Range1_9_7"/>
    <protectedRange sqref="G596" name="Range1_2_3_4"/>
    <protectedRange sqref="G599:G600" name="Range1_4_8"/>
    <protectedRange sqref="G601:G603" name="Range1"/>
    <protectedRange sqref="G606" name="Range1_1"/>
    <protectedRange sqref="G607:G609" name="Range1_3_2"/>
    <protectedRange sqref="G612" name="Range1_2"/>
    <protectedRange sqref="G625" name="Range1_4_6"/>
    <protectedRange sqref="G614" name="Range1_1_2_2"/>
    <protectedRange sqref="G615:G616" name="Range1_2_1_1"/>
    <protectedRange sqref="G617:G618" name="Range1_3_1_1"/>
    <protectedRange sqref="G619:G623" name="Range1_4_2_1"/>
    <protectedRange sqref="G624" name="Range1_6_1"/>
    <protectedRange sqref="G626:G628" name="Range1_5"/>
    <protectedRange sqref="F640:G643" name="Range1_2_2"/>
    <protectedRange sqref="G651 G645:G648" name="Range1_6"/>
    <protectedRange sqref="G649" name="Range1_1_1"/>
    <protectedRange sqref="G650" name="Range1_2_4"/>
    <protectedRange sqref="G658:G659 G653" name="Range1_5_5"/>
    <protectedRange sqref="G660" name="Range1_2_1_4"/>
    <protectedRange sqref="F660" name="Range1_2_1_1_2"/>
    <protectedRange sqref="G654:G657" name="Range1_6_2"/>
    <protectedRange sqref="G688 G684" name="Range1_7"/>
    <protectedRange sqref="G678:G680" name="Range1_1_3"/>
    <protectedRange sqref="G681:G682" name="Range1_2_6"/>
    <protectedRange sqref="G683" name="Range1_3_6"/>
    <protectedRange sqref="G686:G687" name="Range1_1_1_2"/>
    <protectedRange sqref="G677" name="Range1_4_3_1"/>
    <protectedRange sqref="G689:G690" name="Range1_4_7"/>
    <protectedRange sqref="G693:G695" name="Range1_5_1_1"/>
    <protectedRange sqref="G696:G698" name="Range1_6_4"/>
    <protectedRange sqref="G699" name="Range1_1_2_3"/>
    <protectedRange sqref="G702:G703" name="Range1_10"/>
    <protectedRange sqref="G701" name="Range1_4_2_2"/>
    <protectedRange sqref="G704:G705" name="Range1_13_1"/>
    <protectedRange sqref="D706" name="Range1_3_1_2_1"/>
    <protectedRange sqref="G706" name="Range1_6_1_1"/>
    <protectedRange sqref="G711" name="Range1_1_1_2_1"/>
    <protectedRange sqref="F711" name="Range1_7_2_1"/>
    <protectedRange sqref="G712 G707" name="Range1_3_2_1_1"/>
    <protectedRange sqref="G713" name="Range1_4_1_1"/>
    <protectedRange sqref="F713" name="Range1_7_1_1"/>
    <protectedRange sqref="G708" name="Range1_10_1_2"/>
    <protectedRange sqref="F709 G714 G710" name="Range1_11_1_1"/>
    <protectedRange sqref="F714 F710" name="Range1_7_4_1"/>
    <protectedRange sqref="G715" name="Range1_14_1"/>
    <protectedRange sqref="G716:G723" name="Range1_15_1"/>
    <protectedRange sqref="G724" name="Range1_16"/>
    <protectedRange sqref="G725:G726" name="Range1_17"/>
    <protectedRange sqref="G727" name="Range1_18"/>
    <protectedRange sqref="G728:G729" name="Range1_19_1"/>
    <protectedRange sqref="G730" name="Range1_20_1"/>
    <protectedRange sqref="G731" name="Range1_21"/>
    <protectedRange sqref="G732" name="Range1_22_1"/>
    <protectedRange sqref="G733" name="Range1_23"/>
    <protectedRange sqref="G738:G751" name="Range1_9"/>
    <protectedRange sqref="G855 G753:G758" name="Range1_1_7"/>
    <protectedRange sqref="G769:G783" name="Range1_8"/>
    <protectedRange sqref="G785:G792" name="Range1_2_7"/>
    <protectedRange sqref="G799 G796" name="Range1_1_1_5"/>
    <protectedRange sqref="E793" name="Range1_1_1_1_2"/>
    <protectedRange sqref="G802:G803 G806:G807" name="Range1_3_7"/>
    <protectedRange sqref="G804" name="Range1_1_2_5"/>
    <protectedRange sqref="G805" name="Range1_8_1"/>
    <protectedRange sqref="G808:G809" name="Range1_4_9"/>
    <protectedRange sqref="G810" name="Range1_5_6"/>
    <protectedRange sqref="G816 G818 G812:G814" name="Range1_6_5"/>
    <protectedRange sqref="G817" name="Range1_4_1_2"/>
    <protectedRange sqref="G819:G820" name="Range1_5_1_2"/>
    <protectedRange sqref="G824:G832" name="Range1_7_1"/>
    <protectedRange sqref="G833:G836" name="Range1_13_2"/>
    <protectedRange sqref="G841:G843" name="Range1_14_2"/>
    <protectedRange sqref="G837" name="Range1_1_3_2"/>
    <protectedRange sqref="G840" name="Range1_2_2_1"/>
    <protectedRange sqref="G838" name="Range1_1_1_2_2"/>
    <protectedRange sqref="G839" name="Range1_1_2_1_1"/>
    <protectedRange sqref="G845:G847 G852" name="Range1_15_2"/>
    <protectedRange sqref="G850" name="Range1_3_2_3"/>
    <protectedRange sqref="G851" name="Range1_5_2_3"/>
    <protectedRange sqref="G853" name="Range1_7_2_2"/>
    <protectedRange sqref="G854" name="Range1_16_1"/>
    <protectedRange sqref="G856" name="Range1_20_2"/>
    <protectedRange sqref="G857:G859" name="Range1_1_4_2"/>
    <protectedRange sqref="G862" name="Range1_10_1_3"/>
    <protectedRange sqref="G863" name="Range1_12_1_2"/>
    <protectedRange sqref="G868:G869" name="Range1_21_1"/>
    <protectedRange sqref="G870:G871" name="Range1_1_5_2"/>
    <protectedRange sqref="G872" name="Range1_2_3_2"/>
    <protectedRange sqref="G876:G877" name="Range1_26"/>
    <protectedRange sqref="G874" name="Range1_1_6_3"/>
    <protectedRange sqref="G880:G882" name="Range1_1_3_1_2"/>
    <protectedRange sqref="G875" name="Range1_2_4_1"/>
    <protectedRange sqref="G879" name="Range1_3_1_1_2"/>
    <protectedRange sqref="G927" name="Range1_1_9"/>
    <protectedRange sqref="G928 G917" name="Range1_5_7"/>
    <protectedRange sqref="G929:G935 G918:G923" name="Range1_6_6"/>
    <protectedRange sqref="G1066:G1070 G1077:G1084 G975:G1005 G945:G962" name="Range1_7_5"/>
    <protectedRange sqref="G936" name="Range1_1_2_6"/>
    <protectedRange sqref="G1053 G1041 G1030" name="Range1_3_1_5"/>
    <protectedRange sqref="G1031" name="Range1_4_1_3"/>
    <protectedRange sqref="G937:G938 G1006 G1085 G1094 G1054:G1055 G1032:G1033 G1071" name="Range1_5_1_3"/>
    <protectedRange sqref="G1043:G1052 G939:G944 G1035:G1040 G1007:G1011 G1087:G1093 G1073:G1076 G1057:G1065 G1013:G1029 G964:G974" name="Range1_6_1_3"/>
    <protectedRange sqref="G1086 G963 G1056 G1012 G1072 G1034 G1042" name="Range1_8_1_1"/>
    <protectedRange sqref="G1209:G1218 G1227:G1235 G1310:G1317 G1268:G1296 G1249:G1254 G1117:G1137" name="Range1_7_1_2"/>
    <protectedRange sqref="G1151" name="Range1_1_2_1_2"/>
    <protectedRange sqref="G1297 G1174 G1164 G1167 G1201" name="Range1_3_1_1_3"/>
    <protectedRange sqref="G1175 G1202 G1165" name="Range1_4_1_1_2"/>
    <protectedRange sqref="G1298 G1185 G1203:G1204 G1219 G1166 G1236 G1255 G1176:G1177" name="Range1_5_1_1_1"/>
    <protectedRange sqref="G1221:G1226 G1238:G1244 G1187:G1200 G1318 G1206:G1208 G1169:G1173 G1300:G1309 G1257:G1267 G1246:G1248 G1179:G1184 G1152:G1163 G1139:G1150 G1108:G1116" name="Range1_6_1_1_2"/>
    <protectedRange sqref="G1299 G1237 G1138 G1245 G1220 G1168 G1256 G1178 G1186 G1205" name="Range1_8_1_1_1"/>
    <protectedRange sqref="G1319:G1320" name="Range1_3_8"/>
    <protectedRange sqref="G1372:G1375 G1395:G1399" name="Range1_1_1_6"/>
    <protectedRange sqref="G1400 G1376:G1377" name="Range1_5_2_4"/>
    <protectedRange sqref="G1402:G1403 G1378:G1386" name="Range1_6_2_1"/>
    <protectedRange sqref="G1401" name="Range1_8_2_1"/>
    <protectedRange sqref="G1467:G1485 G1443:G1444 G1576:G1580 G1646:G1659 G1548:G1572 G1682:G1686 G1661:G1662 G1619:G1621 G1447:G1457 G1430:G1441" name="Range1_7_2_3"/>
    <protectedRange sqref="G1406 G1442" name="Range1_1_2_2_2"/>
    <protectedRange sqref="G1407" name="Range1_2_1_1_4"/>
    <protectedRange sqref="G1408 G1499 G1663 G1526 G1666 G1509" name="Range1_3_1_2_2"/>
    <protectedRange sqref="G1409 G1500 G1527 G1504 G1667 G1510 G1664" name="Range1_4_1_2_1"/>
    <protectedRange sqref="G1486 G1528:G1529 G1665 G1410:G1414 G1668:G1669" name="Range1_5_1_2_1"/>
    <protectedRange sqref="G1501:G1503 G1512:G1525 G1671:G1681 G1574:G1575 G1458:G1466 G1624:G1645 G1595:G1618 G1581:G1587 G1531:G1547 G1505:G1508 G1488:G1498 G1415:G1427" name="Range1_6_1_2_1"/>
    <protectedRange sqref="G1530 G1573 G1487 G1588:G1594 G1670 G1511 G1623" name="Range1_8_1_2_1"/>
    <protectedRange sqref="G1404:G1405" name="Range1_4_2_4"/>
    <protectedRange sqref="G1428:G1429" name="Range1_4_3_2"/>
    <protectedRange sqref="G1445:G1446" name="Range1_4_4_2"/>
    <protectedRange sqref="G1622" name="Range1_4_7_1"/>
    <protectedRange sqref="G1660" name="Range1_4_8_1"/>
    <protectedRange sqref="G1717" name="Range1_1_3_3"/>
    <protectedRange sqref="G1718:G1729" name="Range1_6_3_1"/>
    <protectedRange sqref="G1789 G1797:G1800 G1752:G1760 G1809:G1827 G1791 G1842:G1844 G1741:G1749" name="Range1_7_3_3"/>
    <protectedRange sqref="G1730 G1828 G1784 G1771" name="Range1_3_1_3_1"/>
    <protectedRange sqref="G1731 G1765 G1785" name="Range1_4_1_3_1"/>
    <protectedRange sqref="G1770 G1772 G1766 G1829" name="Range1_5_1_3_1"/>
    <protectedRange sqref="G1790 G1801:G1808 G1773:G1783 G1750:G1751 G1732:G1740 G1831:G1841 G1792:G1796 G1786:G1788 G1768:G1769 G1761:G1764" name="Range1_6_1_3_1"/>
    <protectedRange sqref="G1767 G1830" name="Range1_8_1_3_1"/>
    <protectedRange sqref="G1864:G1867" name="Range1_7_4_2"/>
    <protectedRange sqref="G1868" name="Range1_6_1_4"/>
    <protectedRange sqref="G1888:G1892 G1876:G1881 G1873:G1874 G1883:G1886 G1870:G1871" name="Range1_11_4"/>
    <protectedRange sqref="G1872" name="Range1_9_1_1"/>
    <protectedRange sqref="G1875" name="Range1_11_1_2"/>
    <protectedRange sqref="G1882" name="Range1_14_3"/>
    <protectedRange sqref="G1887" name="Range1_17_2"/>
    <protectedRange sqref="G1893:G1916" name="Range1_19_3"/>
    <protectedRange sqref="G1917:G1949" name="Range1_20_3"/>
    <protectedRange sqref="G1980" name="Range1_1_1_1_3"/>
    <protectedRange sqref="G1981" name="Range1_5_1_4"/>
    <protectedRange sqref="G1982" name="Range1_6_1_5"/>
    <protectedRange sqref="G1985" name="Range1_8_1_4"/>
    <protectedRange sqref="G1986" name="Range1_6_2_1_1"/>
    <protectedRange sqref="G1987:G1988" name="Range1_6_1_1_1_1"/>
    <protectedRange sqref="G1989" name="Range1_6_8"/>
    <protectedRange sqref="G1990:G1991" name="Range1_7_3_1_1"/>
    <protectedRange sqref="G1992:G1993" name="Range1_7_4_1_1"/>
    <protectedRange sqref="G1994" name="Range1_7_5_1"/>
    <protectedRange sqref="G1995" name="Range1_7_7_1"/>
    <protectedRange sqref="G1997:G2039" name="Range1_22_3"/>
    <protectedRange sqref="G2040:G2068" name="Range1_1_7_1"/>
    <protectedRange sqref="G2077" name="Range1_1_1_2_3"/>
    <protectedRange sqref="G2069:G2073 G2078" name="Range1_6_6_1"/>
    <protectedRange sqref="G2094:G2111 G2175:G2176 G2160:G2166 G2084:G2089 G2191:G2194 G2202:G2210" name="Range1_7_6"/>
    <protectedRange sqref="G2123" name="Range1_1_2_5_1"/>
    <protectedRange sqref="G2134 G2124" name="Range1_3_1_4_1"/>
    <protectedRange sqref="G2135 G2212 G2143" name="Range1_4_1_4"/>
    <protectedRange sqref="G2213 G2211 G2117 G2136:G2137 G2133" name="Range1_5_1_5"/>
    <protectedRange sqref="G2112:G2116 G2144:G2158 G2139:G2142 G2125:G2132 G2167:G2174 G2119:G2122 G2196:G2201 G2090:G2093 G2079:G2083 G2178:G2190 G2215" name="Range1_6_1_6"/>
    <protectedRange sqref="G2177 G2214 G2159 G2118 G2195 G2138" name="Range1_8_1_5"/>
    <protectedRange sqref="G2216:G2294" name="Range1_24_2"/>
    <protectedRange sqref="G2295:G2320" name="Range1_24_1_1"/>
    <protectedRange sqref="G2352:G2372" name="Range1_26_1"/>
    <protectedRange sqref="G2374:G2375" name="Range1_36_1"/>
    <protectedRange sqref="G2425:G2428 G2417:G2418" name="Range1_1_8_1"/>
    <protectedRange sqref="G2419:G2421" name="Range1_5_6_1"/>
    <protectedRange sqref="G2429:G2430 G2422:G2424" name="Range1_6_7_1"/>
    <protectedRange sqref="G2465 G2435:G2450" name="Range1_7_8_1"/>
    <protectedRange sqref="G2431" name="Range1_1_2_6_1"/>
    <protectedRange sqref="G2454" name="Range1_4_1_5_1"/>
    <protectedRange sqref="G2455" name="Range1_5_1_6_1"/>
    <protectedRange sqref="G2456:G2464 G2471:G2473 G2451:G2453 G2466 G2433:G2434" name="Range1_6_1_7_1"/>
    <protectedRange sqref="G2432 G2474 G2467:G2470" name="Range1_8_1_6_1"/>
    <protectedRange sqref="G2475:G2519" name="Range1_1_9_1"/>
    <protectedRange sqref="G2520" name="Range1_6_1_6_1"/>
    <protectedRange sqref="G2521:G2524" name="Range1_6_1_6_2"/>
    <protectedRange sqref="G2526" name="Range1_7_2_3_1"/>
    <protectedRange sqref="G2527" name="Range1_7_2_3_2"/>
    <protectedRange sqref="G2528" name="Range1_6_1_6_3"/>
    <protectedRange sqref="G2529:G2531" name="Range1_6_1_6_4"/>
    <protectedRange sqref="G2532" name="Range1_6_1_6_5"/>
    <protectedRange sqref="G2534:G2536" name="Range1_24_2_1"/>
    <protectedRange sqref="D2537:D2548 D2555:D2566 D2585:D2596 D2615:D2626 D2633:D2651" name="Range1_2_5"/>
    <protectedRange sqref="E2642:F2642 E2537:F2548 E2555:F2566 E2585:F2596 E2633:F2639" name="Range1_2_15"/>
    <protectedRange sqref="G2642:G2644 G2537:G2548 G2555:G2566 G2585:G2596 G2633:G2639" name="Range1_2_17"/>
    <protectedRange sqref="E2615:F2626 E2643:F2651" name="Range1_2_18"/>
    <protectedRange sqref="G2615:G2626 G2645:G2651" name="Range1_2_20"/>
    <protectedRange sqref="E2640:F2641" name="Range1_2_22"/>
    <protectedRange sqref="G2640:G2641" name="Range1_2_23"/>
    <protectedRange sqref="D2597:F2608 D2567:F2578 D2549:F2552" name="Range1_2_25"/>
    <protectedRange sqref="G2597:G2608 G2567:G2578 G2549:G2552" name="Range1_2_27"/>
    <protectedRange sqref="D2579:F2584 D2627:F2632 D2609:F2614 D2553:F2554" name="Range1_2_29"/>
    <protectedRange sqref="G2579:G2584 G2627:G2632 G2609:G2614 G2553:G2554" name="Range1_2_31"/>
    <protectedRange sqref="D2674:D2675 D2662:D2663 D2653:D2658" name="Range1_2_1_3"/>
    <protectedRange sqref="E2674:F2675 E2662:F2663 E2653:F2658" name="Range1_2_15_1"/>
    <protectedRange sqref="G2674:G2675 G2662:G2663 G2653:G2658" name="Range1_2_17_1"/>
    <protectedRange sqref="D2664:D2665 D2667:D2672 D2659:D2661" name="Range1_2_3_3"/>
    <protectedRange sqref="E2659:F2659 E2664:F2664 E2667:F2667 E2671:F2671" name="Range1_2_18_1"/>
    <protectedRange sqref="G2659:G2661 G2664:G2665 G2667:G2672" name="Range1_2_20_1"/>
    <protectedRange sqref="E2665:F2665 E2672:F2672 E2668:F2670 E2660:F2661" name="Range1_2_22_1"/>
    <protectedRange sqref="D2673:F2673 D2666:F2666" name="Range1_2_25_1"/>
    <protectedRange sqref="G2673 G2666" name="Range1_2_27_1"/>
    <protectedRange sqref="D2652:F2652" name="Range1_2_29_1"/>
    <protectedRange sqref="G2652" name="Range1_2_31_1"/>
    <protectedRange sqref="G2677 G2679" name="Range1_2_9"/>
  </protectedRanges>
  <autoFilter ref="A7:L2682" xr:uid="{00000000-0001-0000-0100-000000000000}"/>
  <mergeCells count="4">
    <mergeCell ref="A4:L4"/>
    <mergeCell ref="A5:L5"/>
    <mergeCell ref="A1:L3"/>
    <mergeCell ref="A6:L6"/>
  </mergeCells>
  <conditionalFormatting sqref="G118">
    <cfRule type="duplicateValues" dxfId="2" priority="9" stopIfTrue="1"/>
  </conditionalFormatting>
  <conditionalFormatting sqref="G120">
    <cfRule type="duplicateValues" dxfId="1" priority="7" stopIfTrue="1"/>
  </conditionalFormatting>
  <conditionalFormatting sqref="G121">
    <cfRule type="duplicateValues" dxfId="0" priority="1" stopIfTrue="1"/>
  </conditionalFormatting>
  <dataValidations count="2">
    <dataValidation type="whole" operator="greaterThan" allowBlank="1" showInputMessage="1" showErrorMessage="1" sqref="H152:I153 H197:I211 H156:I193" xr:uid="{51C715E5-8690-4227-924B-DBA6F819F807}">
      <formula1>0</formula1>
    </dataValidation>
    <dataValidation allowBlank="1" showInputMessage="1" showErrorMessage="1" promptTitle="Foreign Currency" prompt="Please select a currency where the vehicle is imported or manufactured from " sqref="H661:H663 H7" xr:uid="{00000000-0002-0000-0100-000004000000}"/>
  </dataValidations>
  <pageMargins left="0.7" right="0.7" top="0.75" bottom="0.75" header="0.3" footer="0.3"/>
  <pageSetup paperSize="8" scale="2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01A38D-31A8-4C9F-9375-E27F34DE76FD}">
          <x14:formula1>
            <xm:f>'D:\Docs\RT57 Vehicle procurement\RT57 2022\2023.02 BEC meeting\2023.02 Cleaned pricing schedules\0. Proceed\[71. Qalabotjha Trading.xlsx]DATA'!#REF!</xm:f>
          </x14:formula1>
          <xm:sqref>I669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FF130-E5E7-41E3-8457-F905C802E9CC}">
  <dimension ref="A1:F10"/>
  <sheetViews>
    <sheetView workbookViewId="0">
      <selection activeCell="E1" sqref="E1:F10"/>
    </sheetView>
  </sheetViews>
  <sheetFormatPr defaultRowHeight="14" x14ac:dyDescent="0.3"/>
  <cols>
    <col min="1" max="1" width="14.83203125" customWidth="1"/>
    <col min="2" max="2" width="13.33203125" customWidth="1"/>
    <col min="3" max="3" width="15.4140625" customWidth="1"/>
    <col min="4" max="4" width="11.5" bestFit="1" customWidth="1"/>
    <col min="5" max="5" width="16.33203125" customWidth="1"/>
    <col min="6" max="6" width="16.83203125" customWidth="1"/>
  </cols>
  <sheetData>
    <row r="1" spans="1:6" ht="62" x14ac:dyDescent="0.35">
      <c r="A1" s="47" t="s">
        <v>2661</v>
      </c>
      <c r="B1" s="48" t="s">
        <v>2662</v>
      </c>
      <c r="C1" s="48" t="s">
        <v>2663</v>
      </c>
      <c r="D1" s="48" t="s">
        <v>2672</v>
      </c>
      <c r="E1" s="48" t="s">
        <v>2674</v>
      </c>
      <c r="F1" s="48" t="s">
        <v>2675</v>
      </c>
    </row>
    <row r="2" spans="1:6" ht="15.5" x14ac:dyDescent="0.3">
      <c r="A2" s="21" t="s">
        <v>2655</v>
      </c>
      <c r="B2" s="52">
        <f>E2</f>
        <v>17.671099999999999</v>
      </c>
      <c r="C2" s="53">
        <v>15.15616</v>
      </c>
      <c r="D2" s="11" t="s">
        <v>2671</v>
      </c>
      <c r="E2" s="12">
        <v>17.671099999999999</v>
      </c>
      <c r="F2" s="11"/>
    </row>
    <row r="3" spans="1:6" ht="15.5" x14ac:dyDescent="0.3">
      <c r="A3" s="15" t="s">
        <v>176</v>
      </c>
      <c r="B3" s="52">
        <f>E3</f>
        <v>17.681699999999999</v>
      </c>
      <c r="C3" s="53">
        <v>16.747409999999999</v>
      </c>
      <c r="D3" s="11" t="s">
        <v>2670</v>
      </c>
      <c r="E3" s="12">
        <v>17.681699999999999</v>
      </c>
      <c r="F3" s="11"/>
    </row>
    <row r="4" spans="1:6" ht="15.5" x14ac:dyDescent="0.3">
      <c r="A4" s="49" t="s">
        <v>2657</v>
      </c>
      <c r="B4" s="52">
        <f>1/E4</f>
        <v>0.22163120567375888</v>
      </c>
      <c r="C4" s="54">
        <f>1/4.77679</f>
        <v>0.20934560656842774</v>
      </c>
      <c r="D4" s="11" t="s">
        <v>2669</v>
      </c>
      <c r="E4" s="12">
        <v>4.5119999999999996</v>
      </c>
      <c r="F4" s="11"/>
    </row>
    <row r="5" spans="1:6" ht="15.5" x14ac:dyDescent="0.3">
      <c r="A5" s="50" t="s">
        <v>1464</v>
      </c>
      <c r="B5" s="52">
        <f>1/E5</f>
        <v>0.1230103082638325</v>
      </c>
      <c r="C5" s="54">
        <f>1/7.222111</f>
        <v>0.13846367080206881</v>
      </c>
      <c r="D5" s="11" t="s">
        <v>2664</v>
      </c>
      <c r="E5" s="12">
        <v>8.1294000000000004</v>
      </c>
      <c r="F5" s="11"/>
    </row>
    <row r="6" spans="1:6" ht="15.5" x14ac:dyDescent="0.3">
      <c r="A6" s="5" t="s">
        <v>2656</v>
      </c>
      <c r="B6" s="52">
        <f>E6</f>
        <v>20.2042</v>
      </c>
      <c r="C6" s="53">
        <v>19.476780000000002</v>
      </c>
      <c r="D6" s="11" t="s">
        <v>2668</v>
      </c>
      <c r="E6" s="12">
        <v>20.2042</v>
      </c>
      <c r="F6" s="11"/>
    </row>
    <row r="7" spans="1:6" ht="15.5" x14ac:dyDescent="0.3">
      <c r="A7" s="15" t="s">
        <v>1925</v>
      </c>
      <c r="B7" s="52">
        <v>1</v>
      </c>
      <c r="C7" s="53">
        <v>1</v>
      </c>
      <c r="D7" s="11" t="s">
        <v>2673</v>
      </c>
      <c r="E7" s="12">
        <v>1</v>
      </c>
      <c r="F7" s="11">
        <v>1</v>
      </c>
    </row>
    <row r="8" spans="1:6" ht="15.5" x14ac:dyDescent="0.3">
      <c r="A8" s="5" t="s">
        <v>2658</v>
      </c>
      <c r="B8" s="52">
        <f>1/E8</f>
        <v>0.47830870043526091</v>
      </c>
      <c r="C8" s="55">
        <f>1/2.30364</f>
        <v>0.43409560521609275</v>
      </c>
      <c r="D8" s="11" t="s">
        <v>2667</v>
      </c>
      <c r="E8" s="12">
        <v>2.0907</v>
      </c>
      <c r="F8" s="11"/>
    </row>
    <row r="9" spans="1:6" x14ac:dyDescent="0.3">
      <c r="A9" s="5" t="s">
        <v>2660</v>
      </c>
      <c r="B9" s="51">
        <f>1/E9</f>
        <v>2.5201612903225805</v>
      </c>
      <c r="C9" s="39"/>
      <c r="D9" s="11" t="s">
        <v>2666</v>
      </c>
      <c r="E9" s="12">
        <v>0.39679999999999999</v>
      </c>
      <c r="F9" s="11"/>
    </row>
    <row r="10" spans="1:6" x14ac:dyDescent="0.3">
      <c r="A10" s="15" t="s">
        <v>2659</v>
      </c>
      <c r="B10" s="51">
        <f>1/E10</f>
        <v>1.2685912040960272E-2</v>
      </c>
      <c r="C10" s="39"/>
      <c r="D10" s="11" t="s">
        <v>2665</v>
      </c>
      <c r="E10" s="4">
        <v>78.827600000000004</v>
      </c>
      <c r="F10"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5AE80-3FAE-4A70-B726-DB50B245A56C}">
  <dimension ref="A1:B2646"/>
  <sheetViews>
    <sheetView workbookViewId="0">
      <selection activeCell="C18" sqref="C18"/>
    </sheetView>
  </sheetViews>
  <sheetFormatPr defaultRowHeight="14" x14ac:dyDescent="0.3"/>
  <cols>
    <col min="1" max="1" width="3.58203125" customWidth="1"/>
    <col min="2" max="2" width="30.83203125" style="41" bestFit="1" customWidth="1"/>
  </cols>
  <sheetData>
    <row r="1" spans="1:2" x14ac:dyDescent="0.3">
      <c r="A1" s="37" t="s">
        <v>2632</v>
      </c>
      <c r="B1" s="37" t="s">
        <v>3</v>
      </c>
    </row>
    <row r="2" spans="1:2" x14ac:dyDescent="0.3">
      <c r="A2">
        <v>1</v>
      </c>
      <c r="B2" s="40" t="s">
        <v>1899</v>
      </c>
    </row>
    <row r="3" spans="1:2" x14ac:dyDescent="0.3">
      <c r="A3">
        <v>2</v>
      </c>
      <c r="B3" s="19" t="s">
        <v>1914</v>
      </c>
    </row>
    <row r="4" spans="1:2" x14ac:dyDescent="0.3">
      <c r="A4">
        <v>3</v>
      </c>
      <c r="B4" s="19" t="s">
        <v>1937</v>
      </c>
    </row>
    <row r="5" spans="1:2" x14ac:dyDescent="0.3">
      <c r="A5">
        <v>4</v>
      </c>
      <c r="B5" s="39" t="s">
        <v>61</v>
      </c>
    </row>
    <row r="6" spans="1:2" x14ac:dyDescent="0.3">
      <c r="A6">
        <v>5</v>
      </c>
      <c r="B6" s="14" t="s">
        <v>367</v>
      </c>
    </row>
    <row r="7" spans="1:2" x14ac:dyDescent="0.3">
      <c r="A7">
        <v>6</v>
      </c>
      <c r="B7" s="19" t="s">
        <v>1917</v>
      </c>
    </row>
    <row r="8" spans="1:2" x14ac:dyDescent="0.3">
      <c r="A8">
        <v>7</v>
      </c>
      <c r="B8" s="19" t="s">
        <v>1910</v>
      </c>
    </row>
    <row r="9" spans="1:2" x14ac:dyDescent="0.3">
      <c r="A9">
        <v>8</v>
      </c>
      <c r="B9" s="19" t="s">
        <v>1943</v>
      </c>
    </row>
    <row r="10" spans="1:2" x14ac:dyDescent="0.3">
      <c r="A10">
        <v>9</v>
      </c>
      <c r="B10" s="14" t="s">
        <v>690</v>
      </c>
    </row>
    <row r="11" spans="1:2" x14ac:dyDescent="0.3">
      <c r="A11">
        <v>10</v>
      </c>
      <c r="B11" s="19" t="s">
        <v>1986</v>
      </c>
    </row>
    <row r="12" spans="1:2" x14ac:dyDescent="0.3">
      <c r="A12">
        <v>11</v>
      </c>
      <c r="B12" s="14" t="s">
        <v>73</v>
      </c>
    </row>
    <row r="13" spans="1:2" x14ac:dyDescent="0.3">
      <c r="A13">
        <v>12</v>
      </c>
      <c r="B13" s="43" t="s">
        <v>110</v>
      </c>
    </row>
    <row r="14" spans="1:2" x14ac:dyDescent="0.3">
      <c r="A14">
        <v>13</v>
      </c>
      <c r="B14" s="14" t="s">
        <v>674</v>
      </c>
    </row>
    <row r="15" spans="1:2" x14ac:dyDescent="0.3">
      <c r="A15">
        <v>14</v>
      </c>
      <c r="B15" s="44" t="s">
        <v>1576</v>
      </c>
    </row>
    <row r="16" spans="1:2" x14ac:dyDescent="0.3">
      <c r="A16">
        <v>15</v>
      </c>
      <c r="B16" s="19" t="s">
        <v>1930</v>
      </c>
    </row>
    <row r="17" spans="1:2" x14ac:dyDescent="0.3">
      <c r="A17">
        <v>16</v>
      </c>
      <c r="B17" s="19" t="s">
        <v>1907</v>
      </c>
    </row>
    <row r="18" spans="1:2" x14ac:dyDescent="0.3">
      <c r="A18">
        <v>17</v>
      </c>
      <c r="B18" s="19" t="s">
        <v>1913</v>
      </c>
    </row>
    <row r="19" spans="1:2" x14ac:dyDescent="0.3">
      <c r="A19">
        <v>18</v>
      </c>
      <c r="B19" s="39" t="s">
        <v>143</v>
      </c>
    </row>
    <row r="20" spans="1:2" x14ac:dyDescent="0.3">
      <c r="A20">
        <v>19</v>
      </c>
      <c r="B20" s="19" t="s">
        <v>1924</v>
      </c>
    </row>
    <row r="21" spans="1:2" ht="28" x14ac:dyDescent="0.3">
      <c r="A21">
        <v>20</v>
      </c>
      <c r="B21" s="19" t="s">
        <v>1933</v>
      </c>
    </row>
    <row r="22" spans="1:2" x14ac:dyDescent="0.3">
      <c r="A22">
        <v>21</v>
      </c>
      <c r="B22" s="19" t="s">
        <v>2217</v>
      </c>
    </row>
    <row r="23" spans="1:2" x14ac:dyDescent="0.3">
      <c r="A23">
        <v>22</v>
      </c>
      <c r="B23" s="20" t="s">
        <v>592</v>
      </c>
    </row>
    <row r="24" spans="1:2" x14ac:dyDescent="0.3">
      <c r="A24">
        <v>23</v>
      </c>
      <c r="B24" s="39" t="s">
        <v>1659</v>
      </c>
    </row>
    <row r="25" spans="1:2" x14ac:dyDescent="0.3">
      <c r="A25">
        <v>24</v>
      </c>
      <c r="B25" s="19" t="s">
        <v>1627</v>
      </c>
    </row>
    <row r="26" spans="1:2" x14ac:dyDescent="0.3">
      <c r="A26">
        <v>25</v>
      </c>
      <c r="B26" s="14" t="s">
        <v>202</v>
      </c>
    </row>
    <row r="27" spans="1:2" x14ac:dyDescent="0.3">
      <c r="A27">
        <v>26</v>
      </c>
      <c r="B27" s="14" t="s">
        <v>1484</v>
      </c>
    </row>
    <row r="28" spans="1:2" x14ac:dyDescent="0.3">
      <c r="A28">
        <v>27</v>
      </c>
      <c r="B28" s="19" t="s">
        <v>2177</v>
      </c>
    </row>
    <row r="29" spans="1:2" ht="28" x14ac:dyDescent="0.3">
      <c r="A29">
        <v>28</v>
      </c>
      <c r="B29" s="19" t="s">
        <v>1904</v>
      </c>
    </row>
    <row r="30" spans="1:2" ht="28" x14ac:dyDescent="0.3">
      <c r="A30">
        <v>29</v>
      </c>
      <c r="B30" s="19" t="s">
        <v>1785</v>
      </c>
    </row>
    <row r="31" spans="1:2" x14ac:dyDescent="0.3">
      <c r="A31">
        <v>30</v>
      </c>
      <c r="B31" s="20" t="s">
        <v>656</v>
      </c>
    </row>
    <row r="32" spans="1:2" x14ac:dyDescent="0.3">
      <c r="A32">
        <v>31</v>
      </c>
      <c r="B32" s="19" t="s">
        <v>2126</v>
      </c>
    </row>
    <row r="33" spans="1:2" x14ac:dyDescent="0.3">
      <c r="A33">
        <v>32</v>
      </c>
      <c r="B33" s="19" t="s">
        <v>1620</v>
      </c>
    </row>
    <row r="34" spans="1:2" x14ac:dyDescent="0.3">
      <c r="A34">
        <v>33</v>
      </c>
      <c r="B34" s="19" t="s">
        <v>1902</v>
      </c>
    </row>
    <row r="35" spans="1:2" x14ac:dyDescent="0.3">
      <c r="A35">
        <v>34</v>
      </c>
      <c r="B35" s="19" t="s">
        <v>1916</v>
      </c>
    </row>
    <row r="36" spans="1:2" x14ac:dyDescent="0.3">
      <c r="A36">
        <v>35</v>
      </c>
      <c r="B36" s="39" t="s">
        <v>273</v>
      </c>
    </row>
    <row r="37" spans="1:2" x14ac:dyDescent="0.3">
      <c r="A37">
        <v>36</v>
      </c>
      <c r="B37" s="19" t="s">
        <v>1948</v>
      </c>
    </row>
    <row r="38" spans="1:2" x14ac:dyDescent="0.3">
      <c r="B38" s="45"/>
    </row>
    <row r="39" spans="1:2" x14ac:dyDescent="0.3">
      <c r="B39" s="45"/>
    </row>
    <row r="40" spans="1:2" x14ac:dyDescent="0.3">
      <c r="B40" s="45"/>
    </row>
    <row r="41" spans="1:2" x14ac:dyDescent="0.3">
      <c r="B41" s="45"/>
    </row>
    <row r="42" spans="1:2" x14ac:dyDescent="0.3">
      <c r="B42" s="45"/>
    </row>
    <row r="43" spans="1:2" x14ac:dyDescent="0.3">
      <c r="B43" s="45"/>
    </row>
    <row r="44" spans="1:2" x14ac:dyDescent="0.3">
      <c r="B44" s="45"/>
    </row>
    <row r="45" spans="1:2" x14ac:dyDescent="0.3">
      <c r="B45" s="45"/>
    </row>
    <row r="46" spans="1:2" x14ac:dyDescent="0.3">
      <c r="B46" s="45"/>
    </row>
    <row r="47" spans="1:2" x14ac:dyDescent="0.3">
      <c r="B47" s="45"/>
    </row>
    <row r="48" spans="1:2" x14ac:dyDescent="0.3">
      <c r="B48" s="45"/>
    </row>
    <row r="49" spans="2:2" x14ac:dyDescent="0.3">
      <c r="B49" s="45"/>
    </row>
    <row r="50" spans="2:2" x14ac:dyDescent="0.3">
      <c r="B50" s="45"/>
    </row>
    <row r="51" spans="2:2" x14ac:dyDescent="0.3">
      <c r="B51" s="45"/>
    </row>
    <row r="52" spans="2:2" x14ac:dyDescent="0.3">
      <c r="B52" s="45"/>
    </row>
    <row r="53" spans="2:2" x14ac:dyDescent="0.3">
      <c r="B53" s="45"/>
    </row>
    <row r="54" spans="2:2" x14ac:dyDescent="0.3">
      <c r="B54" s="45"/>
    </row>
    <row r="55" spans="2:2" x14ac:dyDescent="0.3">
      <c r="B55" s="45"/>
    </row>
    <row r="56" spans="2:2" x14ac:dyDescent="0.3">
      <c r="B56" s="45"/>
    </row>
    <row r="57" spans="2:2" x14ac:dyDescent="0.3">
      <c r="B57" s="45"/>
    </row>
    <row r="58" spans="2:2" x14ac:dyDescent="0.3">
      <c r="B58" s="45"/>
    </row>
    <row r="59" spans="2:2" x14ac:dyDescent="0.3">
      <c r="B59" s="45"/>
    </row>
    <row r="60" spans="2:2" x14ac:dyDescent="0.3">
      <c r="B60" s="45"/>
    </row>
    <row r="61" spans="2:2" x14ac:dyDescent="0.3">
      <c r="B61" s="45"/>
    </row>
    <row r="62" spans="2:2" x14ac:dyDescent="0.3">
      <c r="B62" s="45"/>
    </row>
    <row r="63" spans="2:2" x14ac:dyDescent="0.3">
      <c r="B63" s="45"/>
    </row>
    <row r="64" spans="2:2" x14ac:dyDescent="0.3">
      <c r="B64" s="45"/>
    </row>
    <row r="65" spans="2:2" x14ac:dyDescent="0.3">
      <c r="B65" s="45"/>
    </row>
    <row r="66" spans="2:2" x14ac:dyDescent="0.3">
      <c r="B66" s="45"/>
    </row>
    <row r="67" spans="2:2" x14ac:dyDescent="0.3">
      <c r="B67" s="45"/>
    </row>
    <row r="68" spans="2:2" x14ac:dyDescent="0.3">
      <c r="B68" s="45"/>
    </row>
    <row r="69" spans="2:2" x14ac:dyDescent="0.3">
      <c r="B69" s="45"/>
    </row>
    <row r="70" spans="2:2" x14ac:dyDescent="0.3">
      <c r="B70" s="45"/>
    </row>
    <row r="71" spans="2:2" x14ac:dyDescent="0.3">
      <c r="B71" s="45"/>
    </row>
    <row r="72" spans="2:2" x14ac:dyDescent="0.3">
      <c r="B72" s="45"/>
    </row>
    <row r="73" spans="2:2" x14ac:dyDescent="0.3">
      <c r="B73" s="45"/>
    </row>
    <row r="74" spans="2:2" x14ac:dyDescent="0.3">
      <c r="B74" s="45"/>
    </row>
    <row r="75" spans="2:2" x14ac:dyDescent="0.3">
      <c r="B75" s="45"/>
    </row>
    <row r="76" spans="2:2" x14ac:dyDescent="0.3">
      <c r="B76" s="45"/>
    </row>
    <row r="77" spans="2:2" x14ac:dyDescent="0.3">
      <c r="B77" s="45"/>
    </row>
    <row r="78" spans="2:2" x14ac:dyDescent="0.3">
      <c r="B78" s="45"/>
    </row>
    <row r="79" spans="2:2" x14ac:dyDescent="0.3">
      <c r="B79" s="45"/>
    </row>
    <row r="80" spans="2:2" x14ac:dyDescent="0.3">
      <c r="B80" s="45"/>
    </row>
    <row r="81" spans="2:2" x14ac:dyDescent="0.3">
      <c r="B81" s="45"/>
    </row>
    <row r="82" spans="2:2" x14ac:dyDescent="0.3">
      <c r="B82" s="45"/>
    </row>
    <row r="83" spans="2:2" x14ac:dyDescent="0.3">
      <c r="B83" s="45"/>
    </row>
    <row r="84" spans="2:2" x14ac:dyDescent="0.3">
      <c r="B84" s="45"/>
    </row>
    <row r="85" spans="2:2" x14ac:dyDescent="0.3">
      <c r="B85" s="45"/>
    </row>
    <row r="86" spans="2:2" x14ac:dyDescent="0.3">
      <c r="B86" s="45"/>
    </row>
    <row r="87" spans="2:2" x14ac:dyDescent="0.3">
      <c r="B87" s="45"/>
    </row>
    <row r="88" spans="2:2" x14ac:dyDescent="0.3">
      <c r="B88" s="45"/>
    </row>
    <row r="89" spans="2:2" x14ac:dyDescent="0.3">
      <c r="B89" s="45"/>
    </row>
    <row r="90" spans="2:2" x14ac:dyDescent="0.3">
      <c r="B90" s="45"/>
    </row>
    <row r="91" spans="2:2" x14ac:dyDescent="0.3">
      <c r="B91" s="45"/>
    </row>
    <row r="92" spans="2:2" x14ac:dyDescent="0.3">
      <c r="B92" s="45"/>
    </row>
    <row r="93" spans="2:2" x14ac:dyDescent="0.3">
      <c r="B93" s="45"/>
    </row>
    <row r="94" spans="2:2" x14ac:dyDescent="0.3">
      <c r="B94" s="45"/>
    </row>
    <row r="95" spans="2:2" x14ac:dyDescent="0.3">
      <c r="B95" s="45"/>
    </row>
    <row r="96" spans="2:2" x14ac:dyDescent="0.3">
      <c r="B96" s="45"/>
    </row>
    <row r="97" spans="2:2" x14ac:dyDescent="0.3">
      <c r="B97" s="45"/>
    </row>
    <row r="98" spans="2:2" x14ac:dyDescent="0.3">
      <c r="B98" s="45"/>
    </row>
    <row r="99" spans="2:2" x14ac:dyDescent="0.3">
      <c r="B99" s="45"/>
    </row>
    <row r="100" spans="2:2" x14ac:dyDescent="0.3">
      <c r="B100" s="45"/>
    </row>
    <row r="101" spans="2:2" x14ac:dyDescent="0.3">
      <c r="B101" s="45"/>
    </row>
    <row r="102" spans="2:2" x14ac:dyDescent="0.3">
      <c r="B102" s="45"/>
    </row>
    <row r="103" spans="2:2" x14ac:dyDescent="0.3">
      <c r="B103" s="45"/>
    </row>
    <row r="104" spans="2:2" x14ac:dyDescent="0.3">
      <c r="B104" s="45"/>
    </row>
    <row r="105" spans="2:2" x14ac:dyDescent="0.3">
      <c r="B105" s="45"/>
    </row>
    <row r="106" spans="2:2" x14ac:dyDescent="0.3">
      <c r="B106" s="45"/>
    </row>
    <row r="107" spans="2:2" x14ac:dyDescent="0.3">
      <c r="B107" s="45"/>
    </row>
    <row r="108" spans="2:2" x14ac:dyDescent="0.3">
      <c r="B108" s="45"/>
    </row>
    <row r="109" spans="2:2" x14ac:dyDescent="0.3">
      <c r="B109" s="45"/>
    </row>
    <row r="110" spans="2:2" x14ac:dyDescent="0.3">
      <c r="B110" s="45"/>
    </row>
    <row r="111" spans="2:2" x14ac:dyDescent="0.3">
      <c r="B111" s="45"/>
    </row>
    <row r="112" spans="2:2" x14ac:dyDescent="0.3">
      <c r="B112" s="45"/>
    </row>
    <row r="113" spans="2:2" x14ac:dyDescent="0.3">
      <c r="B113" s="45"/>
    </row>
    <row r="114" spans="2:2" x14ac:dyDescent="0.3">
      <c r="B114" s="45"/>
    </row>
    <row r="115" spans="2:2" x14ac:dyDescent="0.3">
      <c r="B115" s="45"/>
    </row>
    <row r="116" spans="2:2" x14ac:dyDescent="0.3">
      <c r="B116" s="45"/>
    </row>
    <row r="117" spans="2:2" x14ac:dyDescent="0.3">
      <c r="B117" s="45"/>
    </row>
    <row r="118" spans="2:2" x14ac:dyDescent="0.3">
      <c r="B118" s="45"/>
    </row>
    <row r="119" spans="2:2" x14ac:dyDescent="0.3">
      <c r="B119" s="45"/>
    </row>
    <row r="120" spans="2:2" x14ac:dyDescent="0.3">
      <c r="B120" s="45"/>
    </row>
    <row r="121" spans="2:2" x14ac:dyDescent="0.3">
      <c r="B121" s="45"/>
    </row>
    <row r="122" spans="2:2" x14ac:dyDescent="0.3">
      <c r="B122" s="45"/>
    </row>
    <row r="123" spans="2:2" x14ac:dyDescent="0.3">
      <c r="B123" s="45"/>
    </row>
    <row r="124" spans="2:2" x14ac:dyDescent="0.3">
      <c r="B124" s="45"/>
    </row>
    <row r="125" spans="2:2" x14ac:dyDescent="0.3">
      <c r="B125" s="45"/>
    </row>
    <row r="126" spans="2:2" x14ac:dyDescent="0.3">
      <c r="B126" s="45"/>
    </row>
    <row r="127" spans="2:2" x14ac:dyDescent="0.3">
      <c r="B127" s="45"/>
    </row>
    <row r="128" spans="2:2" x14ac:dyDescent="0.3">
      <c r="B128" s="45"/>
    </row>
    <row r="129" spans="2:2" x14ac:dyDescent="0.3">
      <c r="B129" s="45"/>
    </row>
    <row r="130" spans="2:2" x14ac:dyDescent="0.3">
      <c r="B130" s="45"/>
    </row>
    <row r="131" spans="2:2" x14ac:dyDescent="0.3">
      <c r="B131" s="45"/>
    </row>
    <row r="132" spans="2:2" x14ac:dyDescent="0.3">
      <c r="B132" s="45"/>
    </row>
    <row r="133" spans="2:2" x14ac:dyDescent="0.3">
      <c r="B133" s="45"/>
    </row>
    <row r="134" spans="2:2" x14ac:dyDescent="0.3">
      <c r="B134" s="45"/>
    </row>
    <row r="135" spans="2:2" x14ac:dyDescent="0.3">
      <c r="B135" s="45"/>
    </row>
    <row r="136" spans="2:2" x14ac:dyDescent="0.3">
      <c r="B136" s="45"/>
    </row>
    <row r="137" spans="2:2" x14ac:dyDescent="0.3">
      <c r="B137" s="45"/>
    </row>
    <row r="138" spans="2:2" x14ac:dyDescent="0.3">
      <c r="B138" s="45"/>
    </row>
    <row r="139" spans="2:2" x14ac:dyDescent="0.3">
      <c r="B139" s="45"/>
    </row>
    <row r="140" spans="2:2" x14ac:dyDescent="0.3">
      <c r="B140" s="45"/>
    </row>
    <row r="141" spans="2:2" x14ac:dyDescent="0.3">
      <c r="B141" s="45"/>
    </row>
    <row r="142" spans="2:2" x14ac:dyDescent="0.3">
      <c r="B142" s="45"/>
    </row>
    <row r="143" spans="2:2" x14ac:dyDescent="0.3">
      <c r="B143" s="45"/>
    </row>
    <row r="144" spans="2:2" x14ac:dyDescent="0.3">
      <c r="B144" s="45"/>
    </row>
    <row r="145" spans="2:2" x14ac:dyDescent="0.3">
      <c r="B145" s="45"/>
    </row>
    <row r="146" spans="2:2" x14ac:dyDescent="0.3">
      <c r="B146" s="45"/>
    </row>
    <row r="147" spans="2:2" x14ac:dyDescent="0.3">
      <c r="B147" s="45"/>
    </row>
    <row r="148" spans="2:2" x14ac:dyDescent="0.3">
      <c r="B148" s="45"/>
    </row>
    <row r="149" spans="2:2" x14ac:dyDescent="0.3">
      <c r="B149" s="45"/>
    </row>
    <row r="150" spans="2:2" x14ac:dyDescent="0.3">
      <c r="B150" s="45"/>
    </row>
    <row r="151" spans="2:2" x14ac:dyDescent="0.3">
      <c r="B151" s="45"/>
    </row>
    <row r="152" spans="2:2" x14ac:dyDescent="0.3">
      <c r="B152" s="45"/>
    </row>
    <row r="153" spans="2:2" x14ac:dyDescent="0.3">
      <c r="B153" s="45"/>
    </row>
    <row r="154" spans="2:2" x14ac:dyDescent="0.3">
      <c r="B154" s="45"/>
    </row>
    <row r="155" spans="2:2" x14ac:dyDescent="0.3">
      <c r="B155" s="45"/>
    </row>
    <row r="156" spans="2:2" x14ac:dyDescent="0.3">
      <c r="B156" s="45"/>
    </row>
    <row r="157" spans="2:2" x14ac:dyDescent="0.3">
      <c r="B157" s="45"/>
    </row>
    <row r="158" spans="2:2" x14ac:dyDescent="0.3">
      <c r="B158" s="45"/>
    </row>
    <row r="159" spans="2:2" x14ac:dyDescent="0.3">
      <c r="B159" s="45"/>
    </row>
    <row r="160" spans="2:2" x14ac:dyDescent="0.3">
      <c r="B160" s="45"/>
    </row>
    <row r="161" spans="2:2" x14ac:dyDescent="0.3">
      <c r="B161" s="45"/>
    </row>
    <row r="162" spans="2:2" x14ac:dyDescent="0.3">
      <c r="B162" s="45"/>
    </row>
    <row r="163" spans="2:2" x14ac:dyDescent="0.3">
      <c r="B163" s="45"/>
    </row>
    <row r="164" spans="2:2" x14ac:dyDescent="0.3">
      <c r="B164" s="45"/>
    </row>
    <row r="165" spans="2:2" x14ac:dyDescent="0.3">
      <c r="B165" s="45"/>
    </row>
    <row r="166" spans="2:2" x14ac:dyDescent="0.3">
      <c r="B166" s="45"/>
    </row>
    <row r="167" spans="2:2" x14ac:dyDescent="0.3">
      <c r="B167" s="45"/>
    </row>
    <row r="168" spans="2:2" x14ac:dyDescent="0.3">
      <c r="B168" s="45"/>
    </row>
    <row r="169" spans="2:2" x14ac:dyDescent="0.3">
      <c r="B169" s="45"/>
    </row>
    <row r="170" spans="2:2" x14ac:dyDescent="0.3">
      <c r="B170" s="45"/>
    </row>
    <row r="171" spans="2:2" x14ac:dyDescent="0.3">
      <c r="B171" s="45"/>
    </row>
    <row r="172" spans="2:2" x14ac:dyDescent="0.3">
      <c r="B172" s="45"/>
    </row>
    <row r="173" spans="2:2" x14ac:dyDescent="0.3">
      <c r="B173" s="45"/>
    </row>
    <row r="174" spans="2:2" x14ac:dyDescent="0.3">
      <c r="B174" s="45"/>
    </row>
    <row r="175" spans="2:2" x14ac:dyDescent="0.3">
      <c r="B175" s="45"/>
    </row>
    <row r="176" spans="2:2" x14ac:dyDescent="0.3">
      <c r="B176" s="45"/>
    </row>
    <row r="177" spans="2:2" x14ac:dyDescent="0.3">
      <c r="B177" s="45"/>
    </row>
    <row r="178" spans="2:2" x14ac:dyDescent="0.3">
      <c r="B178" s="45"/>
    </row>
    <row r="179" spans="2:2" x14ac:dyDescent="0.3">
      <c r="B179" s="45"/>
    </row>
    <row r="180" spans="2:2" x14ac:dyDescent="0.3">
      <c r="B180" s="45"/>
    </row>
    <row r="181" spans="2:2" x14ac:dyDescent="0.3">
      <c r="B181" s="45"/>
    </row>
    <row r="182" spans="2:2" x14ac:dyDescent="0.3">
      <c r="B182" s="45"/>
    </row>
    <row r="183" spans="2:2" x14ac:dyDescent="0.3">
      <c r="B183" s="45"/>
    </row>
    <row r="184" spans="2:2" x14ac:dyDescent="0.3">
      <c r="B184" s="45"/>
    </row>
    <row r="185" spans="2:2" x14ac:dyDescent="0.3">
      <c r="B185" s="45"/>
    </row>
    <row r="186" spans="2:2" x14ac:dyDescent="0.3">
      <c r="B186" s="45"/>
    </row>
    <row r="187" spans="2:2" x14ac:dyDescent="0.3">
      <c r="B187" s="45"/>
    </row>
    <row r="188" spans="2:2" x14ac:dyDescent="0.3">
      <c r="B188" s="45"/>
    </row>
    <row r="189" spans="2:2" x14ac:dyDescent="0.3">
      <c r="B189" s="45"/>
    </row>
    <row r="190" spans="2:2" x14ac:dyDescent="0.3">
      <c r="B190" s="45"/>
    </row>
    <row r="191" spans="2:2" x14ac:dyDescent="0.3">
      <c r="B191" s="45"/>
    </row>
    <row r="192" spans="2:2" x14ac:dyDescent="0.3">
      <c r="B192" s="45"/>
    </row>
    <row r="193" spans="2:2" x14ac:dyDescent="0.3">
      <c r="B193" s="45"/>
    </row>
    <row r="194" spans="2:2" x14ac:dyDescent="0.3">
      <c r="B194" s="45"/>
    </row>
    <row r="195" spans="2:2" x14ac:dyDescent="0.3">
      <c r="B195" s="45"/>
    </row>
    <row r="196" spans="2:2" x14ac:dyDescent="0.3">
      <c r="B196" s="45"/>
    </row>
    <row r="197" spans="2:2" x14ac:dyDescent="0.3">
      <c r="B197" s="45"/>
    </row>
    <row r="198" spans="2:2" x14ac:dyDescent="0.3">
      <c r="B198" s="45"/>
    </row>
    <row r="199" spans="2:2" x14ac:dyDescent="0.3">
      <c r="B199" s="45"/>
    </row>
    <row r="200" spans="2:2" x14ac:dyDescent="0.3">
      <c r="B200" s="45"/>
    </row>
    <row r="201" spans="2:2" x14ac:dyDescent="0.3">
      <c r="B201" s="45"/>
    </row>
    <row r="202" spans="2:2" x14ac:dyDescent="0.3">
      <c r="B202" s="45"/>
    </row>
    <row r="203" spans="2:2" x14ac:dyDescent="0.3">
      <c r="B203" s="45"/>
    </row>
    <row r="204" spans="2:2" x14ac:dyDescent="0.3">
      <c r="B204" s="45"/>
    </row>
    <row r="205" spans="2:2" x14ac:dyDescent="0.3">
      <c r="B205" s="45"/>
    </row>
    <row r="206" spans="2:2" x14ac:dyDescent="0.3">
      <c r="B206" s="45"/>
    </row>
    <row r="207" spans="2:2" x14ac:dyDescent="0.3">
      <c r="B207" s="45"/>
    </row>
    <row r="208" spans="2:2" x14ac:dyDescent="0.3">
      <c r="B208" s="45"/>
    </row>
    <row r="209" spans="2:2" x14ac:dyDescent="0.3">
      <c r="B209" s="45"/>
    </row>
    <row r="210" spans="2:2" x14ac:dyDescent="0.3">
      <c r="B210" s="45"/>
    </row>
    <row r="211" spans="2:2" x14ac:dyDescent="0.3">
      <c r="B211" s="45"/>
    </row>
    <row r="212" spans="2:2" x14ac:dyDescent="0.3">
      <c r="B212" s="45"/>
    </row>
    <row r="213" spans="2:2" x14ac:dyDescent="0.3">
      <c r="B213" s="45"/>
    </row>
    <row r="214" spans="2:2" x14ac:dyDescent="0.3">
      <c r="B214" s="45"/>
    </row>
    <row r="215" spans="2:2" x14ac:dyDescent="0.3">
      <c r="B215" s="45"/>
    </row>
    <row r="216" spans="2:2" x14ac:dyDescent="0.3">
      <c r="B216" s="45"/>
    </row>
    <row r="217" spans="2:2" x14ac:dyDescent="0.3">
      <c r="B217" s="45"/>
    </row>
    <row r="218" spans="2:2" x14ac:dyDescent="0.3">
      <c r="B218" s="45"/>
    </row>
    <row r="219" spans="2:2" x14ac:dyDescent="0.3">
      <c r="B219" s="45"/>
    </row>
    <row r="220" spans="2:2" x14ac:dyDescent="0.3">
      <c r="B220" s="45"/>
    </row>
    <row r="221" spans="2:2" x14ac:dyDescent="0.3">
      <c r="B221" s="45"/>
    </row>
    <row r="222" spans="2:2" x14ac:dyDescent="0.3">
      <c r="B222" s="45"/>
    </row>
    <row r="223" spans="2:2" x14ac:dyDescent="0.3">
      <c r="B223" s="45"/>
    </row>
    <row r="224" spans="2:2" x14ac:dyDescent="0.3">
      <c r="B224" s="45"/>
    </row>
    <row r="225" spans="2:2" x14ac:dyDescent="0.3">
      <c r="B225" s="45"/>
    </row>
    <row r="226" spans="2:2" x14ac:dyDescent="0.3">
      <c r="B226" s="45"/>
    </row>
    <row r="227" spans="2:2" x14ac:dyDescent="0.3">
      <c r="B227" s="45"/>
    </row>
    <row r="228" spans="2:2" x14ac:dyDescent="0.3">
      <c r="B228" s="45"/>
    </row>
    <row r="229" spans="2:2" x14ac:dyDescent="0.3">
      <c r="B229" s="45"/>
    </row>
    <row r="230" spans="2:2" x14ac:dyDescent="0.3">
      <c r="B230" s="45"/>
    </row>
    <row r="231" spans="2:2" x14ac:dyDescent="0.3">
      <c r="B231" s="45"/>
    </row>
    <row r="232" spans="2:2" x14ac:dyDescent="0.3">
      <c r="B232" s="45"/>
    </row>
    <row r="233" spans="2:2" x14ac:dyDescent="0.3">
      <c r="B233" s="45"/>
    </row>
    <row r="234" spans="2:2" x14ac:dyDescent="0.3">
      <c r="B234" s="45"/>
    </row>
    <row r="235" spans="2:2" x14ac:dyDescent="0.3">
      <c r="B235" s="45"/>
    </row>
    <row r="236" spans="2:2" x14ac:dyDescent="0.3">
      <c r="B236" s="45"/>
    </row>
    <row r="237" spans="2:2" x14ac:dyDescent="0.3">
      <c r="B237" s="45"/>
    </row>
    <row r="238" spans="2:2" x14ac:dyDescent="0.3">
      <c r="B238" s="45"/>
    </row>
    <row r="239" spans="2:2" x14ac:dyDescent="0.3">
      <c r="B239" s="45"/>
    </row>
    <row r="240" spans="2:2" x14ac:dyDescent="0.3">
      <c r="B240" s="45"/>
    </row>
    <row r="241" spans="2:2" x14ac:dyDescent="0.3">
      <c r="B241" s="45"/>
    </row>
    <row r="242" spans="2:2" x14ac:dyDescent="0.3">
      <c r="B242" s="45"/>
    </row>
    <row r="243" spans="2:2" x14ac:dyDescent="0.3">
      <c r="B243" s="45"/>
    </row>
    <row r="244" spans="2:2" x14ac:dyDescent="0.3">
      <c r="B244" s="45"/>
    </row>
    <row r="245" spans="2:2" x14ac:dyDescent="0.3">
      <c r="B245" s="45"/>
    </row>
    <row r="246" spans="2:2" x14ac:dyDescent="0.3">
      <c r="B246" s="45"/>
    </row>
    <row r="247" spans="2:2" x14ac:dyDescent="0.3">
      <c r="B247" s="45"/>
    </row>
    <row r="248" spans="2:2" x14ac:dyDescent="0.3">
      <c r="B248" s="45"/>
    </row>
    <row r="249" spans="2:2" x14ac:dyDescent="0.3">
      <c r="B249" s="45"/>
    </row>
    <row r="250" spans="2:2" x14ac:dyDescent="0.3">
      <c r="B250" s="45"/>
    </row>
    <row r="251" spans="2:2" x14ac:dyDescent="0.3">
      <c r="B251" s="45"/>
    </row>
    <row r="252" spans="2:2" x14ac:dyDescent="0.3">
      <c r="B252" s="45"/>
    </row>
    <row r="253" spans="2:2" x14ac:dyDescent="0.3">
      <c r="B253" s="45"/>
    </row>
    <row r="254" spans="2:2" x14ac:dyDescent="0.3">
      <c r="B254" s="45"/>
    </row>
    <row r="255" spans="2:2" x14ac:dyDescent="0.3">
      <c r="B255" s="45"/>
    </row>
    <row r="256" spans="2:2" x14ac:dyDescent="0.3">
      <c r="B256" s="45"/>
    </row>
    <row r="257" spans="2:2" x14ac:dyDescent="0.3">
      <c r="B257" s="45"/>
    </row>
    <row r="258" spans="2:2" x14ac:dyDescent="0.3">
      <c r="B258" s="45"/>
    </row>
    <row r="259" spans="2:2" x14ac:dyDescent="0.3">
      <c r="B259" s="45"/>
    </row>
    <row r="260" spans="2:2" x14ac:dyDescent="0.3">
      <c r="B260" s="45"/>
    </row>
    <row r="261" spans="2:2" x14ac:dyDescent="0.3">
      <c r="B261" s="45"/>
    </row>
    <row r="262" spans="2:2" x14ac:dyDescent="0.3">
      <c r="B262" s="45"/>
    </row>
    <row r="263" spans="2:2" x14ac:dyDescent="0.3">
      <c r="B263" s="45"/>
    </row>
    <row r="264" spans="2:2" x14ac:dyDescent="0.3">
      <c r="B264" s="45"/>
    </row>
    <row r="265" spans="2:2" x14ac:dyDescent="0.3">
      <c r="B265" s="45"/>
    </row>
    <row r="266" spans="2:2" x14ac:dyDescent="0.3">
      <c r="B266" s="45"/>
    </row>
    <row r="267" spans="2:2" x14ac:dyDescent="0.3">
      <c r="B267" s="45"/>
    </row>
    <row r="268" spans="2:2" x14ac:dyDescent="0.3">
      <c r="B268" s="45"/>
    </row>
    <row r="269" spans="2:2" x14ac:dyDescent="0.3">
      <c r="B269" s="45"/>
    </row>
    <row r="270" spans="2:2" x14ac:dyDescent="0.3">
      <c r="B270" s="45"/>
    </row>
    <row r="271" spans="2:2" x14ac:dyDescent="0.3">
      <c r="B271" s="45"/>
    </row>
    <row r="272" spans="2:2" x14ac:dyDescent="0.3">
      <c r="B272" s="45"/>
    </row>
    <row r="273" spans="2:2" x14ac:dyDescent="0.3">
      <c r="B273" s="45"/>
    </row>
    <row r="274" spans="2:2" x14ac:dyDescent="0.3">
      <c r="B274" s="45"/>
    </row>
    <row r="275" spans="2:2" x14ac:dyDescent="0.3">
      <c r="B275" s="45"/>
    </row>
    <row r="276" spans="2:2" x14ac:dyDescent="0.3">
      <c r="B276" s="45"/>
    </row>
    <row r="277" spans="2:2" x14ac:dyDescent="0.3">
      <c r="B277" s="45"/>
    </row>
    <row r="278" spans="2:2" x14ac:dyDescent="0.3">
      <c r="B278" s="45"/>
    </row>
    <row r="279" spans="2:2" x14ac:dyDescent="0.3">
      <c r="B279" s="45"/>
    </row>
    <row r="280" spans="2:2" x14ac:dyDescent="0.3">
      <c r="B280" s="45"/>
    </row>
    <row r="281" spans="2:2" x14ac:dyDescent="0.3">
      <c r="B281" s="45"/>
    </row>
    <row r="282" spans="2:2" x14ac:dyDescent="0.3">
      <c r="B282" s="45"/>
    </row>
    <row r="283" spans="2:2" x14ac:dyDescent="0.3">
      <c r="B283" s="45"/>
    </row>
    <row r="284" spans="2:2" x14ac:dyDescent="0.3">
      <c r="B284" s="45"/>
    </row>
    <row r="285" spans="2:2" x14ac:dyDescent="0.3">
      <c r="B285" s="45"/>
    </row>
    <row r="286" spans="2:2" x14ac:dyDescent="0.3">
      <c r="B286" s="45"/>
    </row>
    <row r="287" spans="2:2" x14ac:dyDescent="0.3">
      <c r="B287" s="45"/>
    </row>
    <row r="288" spans="2:2" x14ac:dyDescent="0.3">
      <c r="B288" s="45"/>
    </row>
    <row r="289" spans="2:2" x14ac:dyDescent="0.3">
      <c r="B289" s="45"/>
    </row>
    <row r="290" spans="2:2" x14ac:dyDescent="0.3">
      <c r="B290" s="45"/>
    </row>
    <row r="291" spans="2:2" x14ac:dyDescent="0.3">
      <c r="B291" s="45"/>
    </row>
    <row r="292" spans="2:2" x14ac:dyDescent="0.3">
      <c r="B292" s="45"/>
    </row>
    <row r="293" spans="2:2" x14ac:dyDescent="0.3">
      <c r="B293" s="45"/>
    </row>
    <row r="294" spans="2:2" x14ac:dyDescent="0.3">
      <c r="B294" s="45"/>
    </row>
    <row r="295" spans="2:2" x14ac:dyDescent="0.3">
      <c r="B295" s="45"/>
    </row>
    <row r="296" spans="2:2" x14ac:dyDescent="0.3">
      <c r="B296" s="45"/>
    </row>
    <row r="297" spans="2:2" x14ac:dyDescent="0.3">
      <c r="B297" s="45"/>
    </row>
    <row r="298" spans="2:2" x14ac:dyDescent="0.3">
      <c r="B298" s="45"/>
    </row>
    <row r="299" spans="2:2" x14ac:dyDescent="0.3">
      <c r="B299" s="45"/>
    </row>
    <row r="300" spans="2:2" x14ac:dyDescent="0.3">
      <c r="B300" s="45"/>
    </row>
    <row r="301" spans="2:2" x14ac:dyDescent="0.3">
      <c r="B301" s="45"/>
    </row>
    <row r="302" spans="2:2" x14ac:dyDescent="0.3">
      <c r="B302" s="45"/>
    </row>
    <row r="303" spans="2:2" x14ac:dyDescent="0.3">
      <c r="B303" s="45"/>
    </row>
    <row r="304" spans="2:2" x14ac:dyDescent="0.3">
      <c r="B304" s="45"/>
    </row>
    <row r="305" spans="2:2" x14ac:dyDescent="0.3">
      <c r="B305" s="45"/>
    </row>
    <row r="306" spans="2:2" x14ac:dyDescent="0.3">
      <c r="B306" s="45"/>
    </row>
    <row r="307" spans="2:2" x14ac:dyDescent="0.3">
      <c r="B307" s="45"/>
    </row>
    <row r="308" spans="2:2" x14ac:dyDescent="0.3">
      <c r="B308" s="45"/>
    </row>
    <row r="309" spans="2:2" x14ac:dyDescent="0.3">
      <c r="B309" s="45"/>
    </row>
    <row r="310" spans="2:2" x14ac:dyDescent="0.3">
      <c r="B310" s="45"/>
    </row>
    <row r="311" spans="2:2" x14ac:dyDescent="0.3">
      <c r="B311" s="45"/>
    </row>
    <row r="312" spans="2:2" x14ac:dyDescent="0.3">
      <c r="B312" s="45"/>
    </row>
    <row r="313" spans="2:2" x14ac:dyDescent="0.3">
      <c r="B313" s="45"/>
    </row>
    <row r="314" spans="2:2" x14ac:dyDescent="0.3">
      <c r="B314" s="45"/>
    </row>
    <row r="315" spans="2:2" x14ac:dyDescent="0.3">
      <c r="B315" s="45"/>
    </row>
    <row r="316" spans="2:2" x14ac:dyDescent="0.3">
      <c r="B316" s="45"/>
    </row>
    <row r="317" spans="2:2" x14ac:dyDescent="0.3">
      <c r="B317" s="45"/>
    </row>
    <row r="318" spans="2:2" x14ac:dyDescent="0.3">
      <c r="B318" s="45"/>
    </row>
    <row r="319" spans="2:2" x14ac:dyDescent="0.3">
      <c r="B319" s="45"/>
    </row>
    <row r="320" spans="2:2" x14ac:dyDescent="0.3">
      <c r="B320" s="45"/>
    </row>
    <row r="321" spans="2:2" x14ac:dyDescent="0.3">
      <c r="B321" s="45"/>
    </row>
    <row r="322" spans="2:2" x14ac:dyDescent="0.3">
      <c r="B322" s="45"/>
    </row>
    <row r="323" spans="2:2" x14ac:dyDescent="0.3">
      <c r="B323" s="45"/>
    </row>
    <row r="324" spans="2:2" x14ac:dyDescent="0.3">
      <c r="B324" s="45"/>
    </row>
    <row r="325" spans="2:2" x14ac:dyDescent="0.3">
      <c r="B325" s="45"/>
    </row>
    <row r="326" spans="2:2" x14ac:dyDescent="0.3">
      <c r="B326" s="45"/>
    </row>
    <row r="327" spans="2:2" x14ac:dyDescent="0.3">
      <c r="B327" s="45"/>
    </row>
    <row r="328" spans="2:2" x14ac:dyDescent="0.3">
      <c r="B328" s="45"/>
    </row>
    <row r="329" spans="2:2" x14ac:dyDescent="0.3">
      <c r="B329" s="45"/>
    </row>
    <row r="330" spans="2:2" x14ac:dyDescent="0.3">
      <c r="B330" s="45"/>
    </row>
    <row r="331" spans="2:2" x14ac:dyDescent="0.3">
      <c r="B331" s="45"/>
    </row>
    <row r="332" spans="2:2" x14ac:dyDescent="0.3">
      <c r="B332" s="45"/>
    </row>
    <row r="333" spans="2:2" x14ac:dyDescent="0.3">
      <c r="B333" s="45"/>
    </row>
    <row r="334" spans="2:2" x14ac:dyDescent="0.3">
      <c r="B334" s="45"/>
    </row>
    <row r="335" spans="2:2" x14ac:dyDescent="0.3">
      <c r="B335" s="45"/>
    </row>
    <row r="336" spans="2:2" x14ac:dyDescent="0.3">
      <c r="B336" s="45"/>
    </row>
    <row r="337" spans="2:2" x14ac:dyDescent="0.3">
      <c r="B337" s="45"/>
    </row>
    <row r="338" spans="2:2" x14ac:dyDescent="0.3">
      <c r="B338" s="45"/>
    </row>
    <row r="339" spans="2:2" x14ac:dyDescent="0.3">
      <c r="B339" s="45"/>
    </row>
    <row r="340" spans="2:2" x14ac:dyDescent="0.3">
      <c r="B340" s="45"/>
    </row>
    <row r="341" spans="2:2" x14ac:dyDescent="0.3">
      <c r="B341" s="45"/>
    </row>
    <row r="342" spans="2:2" x14ac:dyDescent="0.3">
      <c r="B342" s="45"/>
    </row>
    <row r="343" spans="2:2" x14ac:dyDescent="0.3">
      <c r="B343" s="45"/>
    </row>
    <row r="344" spans="2:2" x14ac:dyDescent="0.3">
      <c r="B344" s="45"/>
    </row>
    <row r="345" spans="2:2" x14ac:dyDescent="0.3">
      <c r="B345" s="45"/>
    </row>
    <row r="346" spans="2:2" x14ac:dyDescent="0.3">
      <c r="B346" s="45"/>
    </row>
    <row r="347" spans="2:2" x14ac:dyDescent="0.3">
      <c r="B347" s="45"/>
    </row>
    <row r="348" spans="2:2" x14ac:dyDescent="0.3">
      <c r="B348" s="45"/>
    </row>
    <row r="349" spans="2:2" x14ac:dyDescent="0.3">
      <c r="B349" s="45"/>
    </row>
    <row r="350" spans="2:2" x14ac:dyDescent="0.3">
      <c r="B350" s="45"/>
    </row>
    <row r="351" spans="2:2" x14ac:dyDescent="0.3">
      <c r="B351" s="45"/>
    </row>
    <row r="352" spans="2:2" x14ac:dyDescent="0.3">
      <c r="B352" s="45"/>
    </row>
    <row r="353" spans="2:2" x14ac:dyDescent="0.3">
      <c r="B353" s="45"/>
    </row>
    <row r="354" spans="2:2" x14ac:dyDescent="0.3">
      <c r="B354" s="45"/>
    </row>
    <row r="355" spans="2:2" x14ac:dyDescent="0.3">
      <c r="B355" s="45"/>
    </row>
    <row r="356" spans="2:2" x14ac:dyDescent="0.3">
      <c r="B356" s="45"/>
    </row>
    <row r="357" spans="2:2" x14ac:dyDescent="0.3">
      <c r="B357" s="45"/>
    </row>
    <row r="358" spans="2:2" x14ac:dyDescent="0.3">
      <c r="B358" s="45"/>
    </row>
    <row r="359" spans="2:2" x14ac:dyDescent="0.3">
      <c r="B359" s="45"/>
    </row>
    <row r="360" spans="2:2" x14ac:dyDescent="0.3">
      <c r="B360" s="45"/>
    </row>
    <row r="361" spans="2:2" x14ac:dyDescent="0.3">
      <c r="B361" s="45"/>
    </row>
    <row r="362" spans="2:2" x14ac:dyDescent="0.3">
      <c r="B362" s="45"/>
    </row>
    <row r="363" spans="2:2" x14ac:dyDescent="0.3">
      <c r="B363" s="45"/>
    </row>
    <row r="364" spans="2:2" x14ac:dyDescent="0.3">
      <c r="B364" s="45"/>
    </row>
    <row r="365" spans="2:2" x14ac:dyDescent="0.3">
      <c r="B365" s="45"/>
    </row>
    <row r="366" spans="2:2" x14ac:dyDescent="0.3">
      <c r="B366" s="45"/>
    </row>
    <row r="367" spans="2:2" x14ac:dyDescent="0.3">
      <c r="B367" s="45"/>
    </row>
    <row r="368" spans="2:2" x14ac:dyDescent="0.3">
      <c r="B368" s="45"/>
    </row>
    <row r="369" spans="2:2" x14ac:dyDescent="0.3">
      <c r="B369" s="45"/>
    </row>
    <row r="370" spans="2:2" x14ac:dyDescent="0.3">
      <c r="B370" s="45"/>
    </row>
    <row r="371" spans="2:2" x14ac:dyDescent="0.3">
      <c r="B371" s="45"/>
    </row>
    <row r="372" spans="2:2" x14ac:dyDescent="0.3">
      <c r="B372" s="45"/>
    </row>
    <row r="373" spans="2:2" x14ac:dyDescent="0.3">
      <c r="B373" s="45"/>
    </row>
    <row r="374" spans="2:2" x14ac:dyDescent="0.3">
      <c r="B374" s="45"/>
    </row>
    <row r="375" spans="2:2" x14ac:dyDescent="0.3">
      <c r="B375" s="45"/>
    </row>
    <row r="376" spans="2:2" x14ac:dyDescent="0.3">
      <c r="B376" s="45"/>
    </row>
    <row r="377" spans="2:2" x14ac:dyDescent="0.3">
      <c r="B377" s="45"/>
    </row>
    <row r="378" spans="2:2" x14ac:dyDescent="0.3">
      <c r="B378" s="45"/>
    </row>
    <row r="379" spans="2:2" x14ac:dyDescent="0.3">
      <c r="B379" s="45"/>
    </row>
    <row r="380" spans="2:2" x14ac:dyDescent="0.3">
      <c r="B380" s="45"/>
    </row>
    <row r="381" spans="2:2" x14ac:dyDescent="0.3">
      <c r="B381" s="45"/>
    </row>
    <row r="382" spans="2:2" x14ac:dyDescent="0.3">
      <c r="B382" s="45"/>
    </row>
    <row r="383" spans="2:2" x14ac:dyDescent="0.3">
      <c r="B383" s="45"/>
    </row>
    <row r="384" spans="2:2" x14ac:dyDescent="0.3">
      <c r="B384" s="45"/>
    </row>
    <row r="385" spans="2:2" x14ac:dyDescent="0.3">
      <c r="B385" s="45"/>
    </row>
    <row r="386" spans="2:2" x14ac:dyDescent="0.3">
      <c r="B386" s="45"/>
    </row>
    <row r="387" spans="2:2" x14ac:dyDescent="0.3">
      <c r="B387" s="45"/>
    </row>
    <row r="388" spans="2:2" x14ac:dyDescent="0.3">
      <c r="B388" s="45"/>
    </row>
    <row r="389" spans="2:2" x14ac:dyDescent="0.3">
      <c r="B389" s="45"/>
    </row>
    <row r="390" spans="2:2" x14ac:dyDescent="0.3">
      <c r="B390" s="45"/>
    </row>
    <row r="391" spans="2:2" x14ac:dyDescent="0.3">
      <c r="B391" s="45"/>
    </row>
    <row r="392" spans="2:2" x14ac:dyDescent="0.3">
      <c r="B392" s="45"/>
    </row>
    <row r="393" spans="2:2" x14ac:dyDescent="0.3">
      <c r="B393" s="45"/>
    </row>
    <row r="394" spans="2:2" x14ac:dyDescent="0.3">
      <c r="B394" s="45"/>
    </row>
    <row r="395" spans="2:2" x14ac:dyDescent="0.3">
      <c r="B395" s="45"/>
    </row>
    <row r="396" spans="2:2" x14ac:dyDescent="0.3">
      <c r="B396" s="45"/>
    </row>
    <row r="397" spans="2:2" x14ac:dyDescent="0.3">
      <c r="B397" s="45"/>
    </row>
    <row r="398" spans="2:2" x14ac:dyDescent="0.3">
      <c r="B398" s="45"/>
    </row>
    <row r="399" spans="2:2" x14ac:dyDescent="0.3">
      <c r="B399" s="45"/>
    </row>
    <row r="400" spans="2:2" x14ac:dyDescent="0.3">
      <c r="B400" s="45"/>
    </row>
    <row r="401" spans="2:2" x14ac:dyDescent="0.3">
      <c r="B401" s="45"/>
    </row>
    <row r="402" spans="2:2" x14ac:dyDescent="0.3">
      <c r="B402" s="45"/>
    </row>
    <row r="403" spans="2:2" x14ac:dyDescent="0.3">
      <c r="B403" s="45"/>
    </row>
    <row r="404" spans="2:2" x14ac:dyDescent="0.3">
      <c r="B404" s="45"/>
    </row>
    <row r="405" spans="2:2" x14ac:dyDescent="0.3">
      <c r="B405" s="45"/>
    </row>
    <row r="406" spans="2:2" x14ac:dyDescent="0.3">
      <c r="B406" s="45"/>
    </row>
    <row r="407" spans="2:2" x14ac:dyDescent="0.3">
      <c r="B407" s="45"/>
    </row>
    <row r="408" spans="2:2" x14ac:dyDescent="0.3">
      <c r="B408" s="45"/>
    </row>
    <row r="409" spans="2:2" x14ac:dyDescent="0.3">
      <c r="B409" s="45"/>
    </row>
    <row r="410" spans="2:2" x14ac:dyDescent="0.3">
      <c r="B410" s="45"/>
    </row>
    <row r="411" spans="2:2" x14ac:dyDescent="0.3">
      <c r="B411" s="45"/>
    </row>
    <row r="412" spans="2:2" x14ac:dyDescent="0.3">
      <c r="B412" s="45"/>
    </row>
    <row r="413" spans="2:2" x14ac:dyDescent="0.3">
      <c r="B413" s="45"/>
    </row>
    <row r="414" spans="2:2" x14ac:dyDescent="0.3">
      <c r="B414" s="45"/>
    </row>
    <row r="415" spans="2:2" x14ac:dyDescent="0.3">
      <c r="B415" s="45"/>
    </row>
    <row r="416" spans="2:2" x14ac:dyDescent="0.3">
      <c r="B416" s="45"/>
    </row>
    <row r="417" spans="2:2" x14ac:dyDescent="0.3">
      <c r="B417" s="45"/>
    </row>
    <row r="418" spans="2:2" x14ac:dyDescent="0.3">
      <c r="B418" s="45"/>
    </row>
    <row r="419" spans="2:2" x14ac:dyDescent="0.3">
      <c r="B419" s="45"/>
    </row>
    <row r="420" spans="2:2" x14ac:dyDescent="0.3">
      <c r="B420" s="45"/>
    </row>
    <row r="421" spans="2:2" x14ac:dyDescent="0.3">
      <c r="B421" s="45"/>
    </row>
    <row r="422" spans="2:2" x14ac:dyDescent="0.3">
      <c r="B422" s="45"/>
    </row>
    <row r="423" spans="2:2" x14ac:dyDescent="0.3">
      <c r="B423" s="45"/>
    </row>
    <row r="424" spans="2:2" x14ac:dyDescent="0.3">
      <c r="B424" s="45"/>
    </row>
    <row r="425" spans="2:2" x14ac:dyDescent="0.3">
      <c r="B425" s="45"/>
    </row>
    <row r="426" spans="2:2" x14ac:dyDescent="0.3">
      <c r="B426" s="45"/>
    </row>
    <row r="427" spans="2:2" x14ac:dyDescent="0.3">
      <c r="B427" s="45"/>
    </row>
    <row r="428" spans="2:2" x14ac:dyDescent="0.3">
      <c r="B428" s="45"/>
    </row>
    <row r="429" spans="2:2" x14ac:dyDescent="0.3">
      <c r="B429" s="45"/>
    </row>
    <row r="430" spans="2:2" x14ac:dyDescent="0.3">
      <c r="B430" s="45"/>
    </row>
    <row r="431" spans="2:2" x14ac:dyDescent="0.3">
      <c r="B431" s="45"/>
    </row>
    <row r="432" spans="2:2" x14ac:dyDescent="0.3">
      <c r="B432" s="45"/>
    </row>
    <row r="433" spans="2:2" x14ac:dyDescent="0.3">
      <c r="B433" s="45"/>
    </row>
    <row r="434" spans="2:2" x14ac:dyDescent="0.3">
      <c r="B434" s="45"/>
    </row>
    <row r="435" spans="2:2" x14ac:dyDescent="0.3">
      <c r="B435" s="45"/>
    </row>
    <row r="436" spans="2:2" x14ac:dyDescent="0.3">
      <c r="B436" s="45"/>
    </row>
    <row r="437" spans="2:2" x14ac:dyDescent="0.3">
      <c r="B437" s="45"/>
    </row>
    <row r="438" spans="2:2" x14ac:dyDescent="0.3">
      <c r="B438" s="45"/>
    </row>
    <row r="439" spans="2:2" x14ac:dyDescent="0.3">
      <c r="B439" s="45"/>
    </row>
    <row r="440" spans="2:2" x14ac:dyDescent="0.3">
      <c r="B440" s="45"/>
    </row>
    <row r="441" spans="2:2" x14ac:dyDescent="0.3">
      <c r="B441" s="45"/>
    </row>
    <row r="442" spans="2:2" x14ac:dyDescent="0.3">
      <c r="B442" s="45"/>
    </row>
    <row r="443" spans="2:2" x14ac:dyDescent="0.3">
      <c r="B443" s="45"/>
    </row>
    <row r="444" spans="2:2" x14ac:dyDescent="0.3">
      <c r="B444" s="45"/>
    </row>
    <row r="445" spans="2:2" x14ac:dyDescent="0.3">
      <c r="B445" s="45"/>
    </row>
    <row r="446" spans="2:2" x14ac:dyDescent="0.3">
      <c r="B446" s="45"/>
    </row>
    <row r="447" spans="2:2" x14ac:dyDescent="0.3">
      <c r="B447" s="45"/>
    </row>
    <row r="448" spans="2:2" x14ac:dyDescent="0.3">
      <c r="B448" s="45"/>
    </row>
    <row r="449" spans="2:2" x14ac:dyDescent="0.3">
      <c r="B449" s="45"/>
    </row>
    <row r="450" spans="2:2" x14ac:dyDescent="0.3">
      <c r="B450" s="45"/>
    </row>
    <row r="451" spans="2:2" x14ac:dyDescent="0.3">
      <c r="B451" s="45"/>
    </row>
    <row r="452" spans="2:2" x14ac:dyDescent="0.3">
      <c r="B452" s="45"/>
    </row>
    <row r="453" spans="2:2" x14ac:dyDescent="0.3">
      <c r="B453" s="45"/>
    </row>
    <row r="454" spans="2:2" x14ac:dyDescent="0.3">
      <c r="B454" s="45"/>
    </row>
    <row r="455" spans="2:2" x14ac:dyDescent="0.3">
      <c r="B455" s="45"/>
    </row>
    <row r="456" spans="2:2" x14ac:dyDescent="0.3">
      <c r="B456" s="45"/>
    </row>
    <row r="457" spans="2:2" x14ac:dyDescent="0.3">
      <c r="B457" s="45"/>
    </row>
    <row r="458" spans="2:2" x14ac:dyDescent="0.3">
      <c r="B458" s="45"/>
    </row>
    <row r="459" spans="2:2" x14ac:dyDescent="0.3">
      <c r="B459" s="45"/>
    </row>
    <row r="460" spans="2:2" x14ac:dyDescent="0.3">
      <c r="B460" s="45"/>
    </row>
    <row r="461" spans="2:2" x14ac:dyDescent="0.3">
      <c r="B461" s="45"/>
    </row>
    <row r="462" spans="2:2" x14ac:dyDescent="0.3">
      <c r="B462" s="45"/>
    </row>
    <row r="463" spans="2:2" x14ac:dyDescent="0.3">
      <c r="B463" s="45"/>
    </row>
    <row r="464" spans="2:2" x14ac:dyDescent="0.3">
      <c r="B464" s="45"/>
    </row>
    <row r="465" spans="2:2" x14ac:dyDescent="0.3">
      <c r="B465" s="45"/>
    </row>
    <row r="466" spans="2:2" x14ac:dyDescent="0.3">
      <c r="B466" s="45"/>
    </row>
    <row r="467" spans="2:2" x14ac:dyDescent="0.3">
      <c r="B467" s="45"/>
    </row>
    <row r="468" spans="2:2" x14ac:dyDescent="0.3">
      <c r="B468" s="45"/>
    </row>
    <row r="469" spans="2:2" x14ac:dyDescent="0.3">
      <c r="B469" s="45"/>
    </row>
    <row r="470" spans="2:2" x14ac:dyDescent="0.3">
      <c r="B470" s="45"/>
    </row>
    <row r="471" spans="2:2" x14ac:dyDescent="0.3">
      <c r="B471" s="45"/>
    </row>
    <row r="472" spans="2:2" x14ac:dyDescent="0.3">
      <c r="B472" s="45"/>
    </row>
    <row r="473" spans="2:2" x14ac:dyDescent="0.3">
      <c r="B473" s="45"/>
    </row>
    <row r="474" spans="2:2" x14ac:dyDescent="0.3">
      <c r="B474" s="45"/>
    </row>
    <row r="475" spans="2:2" x14ac:dyDescent="0.3">
      <c r="B475" s="45"/>
    </row>
    <row r="476" spans="2:2" x14ac:dyDescent="0.3">
      <c r="B476" s="45"/>
    </row>
    <row r="477" spans="2:2" x14ac:dyDescent="0.3">
      <c r="B477" s="45"/>
    </row>
    <row r="478" spans="2:2" x14ac:dyDescent="0.3">
      <c r="B478" s="45"/>
    </row>
    <row r="479" spans="2:2" x14ac:dyDescent="0.3">
      <c r="B479" s="45"/>
    </row>
    <row r="480" spans="2:2" x14ac:dyDescent="0.3">
      <c r="B480" s="45"/>
    </row>
    <row r="481" spans="2:2" x14ac:dyDescent="0.3">
      <c r="B481" s="45"/>
    </row>
    <row r="482" spans="2:2" x14ac:dyDescent="0.3">
      <c r="B482" s="45"/>
    </row>
    <row r="483" spans="2:2" x14ac:dyDescent="0.3">
      <c r="B483" s="45"/>
    </row>
    <row r="484" spans="2:2" x14ac:dyDescent="0.3">
      <c r="B484" s="45"/>
    </row>
    <row r="485" spans="2:2" x14ac:dyDescent="0.3">
      <c r="B485" s="45"/>
    </row>
    <row r="486" spans="2:2" x14ac:dyDescent="0.3">
      <c r="B486" s="45"/>
    </row>
    <row r="487" spans="2:2" x14ac:dyDescent="0.3">
      <c r="B487" s="45"/>
    </row>
    <row r="488" spans="2:2" x14ac:dyDescent="0.3">
      <c r="B488" s="45"/>
    </row>
    <row r="489" spans="2:2" x14ac:dyDescent="0.3">
      <c r="B489" s="45"/>
    </row>
    <row r="490" spans="2:2" x14ac:dyDescent="0.3">
      <c r="B490" s="45"/>
    </row>
    <row r="491" spans="2:2" x14ac:dyDescent="0.3">
      <c r="B491" s="45"/>
    </row>
    <row r="492" spans="2:2" x14ac:dyDescent="0.3">
      <c r="B492" s="45"/>
    </row>
    <row r="493" spans="2:2" x14ac:dyDescent="0.3">
      <c r="B493" s="45"/>
    </row>
    <row r="494" spans="2:2" x14ac:dyDescent="0.3">
      <c r="B494" s="45"/>
    </row>
    <row r="495" spans="2:2" x14ac:dyDescent="0.3">
      <c r="B495" s="45"/>
    </row>
    <row r="496" spans="2:2" x14ac:dyDescent="0.3">
      <c r="B496" s="45"/>
    </row>
    <row r="497" spans="2:2" x14ac:dyDescent="0.3">
      <c r="B497" s="45"/>
    </row>
    <row r="498" spans="2:2" x14ac:dyDescent="0.3">
      <c r="B498" s="45"/>
    </row>
    <row r="499" spans="2:2" x14ac:dyDescent="0.3">
      <c r="B499" s="45"/>
    </row>
    <row r="500" spans="2:2" x14ac:dyDescent="0.3">
      <c r="B500" s="45"/>
    </row>
    <row r="501" spans="2:2" x14ac:dyDescent="0.3">
      <c r="B501" s="45"/>
    </row>
    <row r="502" spans="2:2" x14ac:dyDescent="0.3">
      <c r="B502" s="45"/>
    </row>
    <row r="503" spans="2:2" x14ac:dyDescent="0.3">
      <c r="B503" s="45"/>
    </row>
    <row r="504" spans="2:2" x14ac:dyDescent="0.3">
      <c r="B504" s="45"/>
    </row>
    <row r="505" spans="2:2" x14ac:dyDescent="0.3">
      <c r="B505" s="45"/>
    </row>
    <row r="506" spans="2:2" x14ac:dyDescent="0.3">
      <c r="B506" s="45"/>
    </row>
    <row r="507" spans="2:2" x14ac:dyDescent="0.3">
      <c r="B507" s="45"/>
    </row>
    <row r="508" spans="2:2" x14ac:dyDescent="0.3">
      <c r="B508" s="45"/>
    </row>
    <row r="509" spans="2:2" x14ac:dyDescent="0.3">
      <c r="B509" s="45"/>
    </row>
    <row r="510" spans="2:2" x14ac:dyDescent="0.3">
      <c r="B510" s="45"/>
    </row>
    <row r="511" spans="2:2" x14ac:dyDescent="0.3">
      <c r="B511" s="45"/>
    </row>
    <row r="512" spans="2:2" x14ac:dyDescent="0.3">
      <c r="B512" s="45"/>
    </row>
    <row r="513" spans="2:2" x14ac:dyDescent="0.3">
      <c r="B513" s="45"/>
    </row>
    <row r="514" spans="2:2" x14ac:dyDescent="0.3">
      <c r="B514" s="45"/>
    </row>
    <row r="515" spans="2:2" x14ac:dyDescent="0.3">
      <c r="B515" s="45"/>
    </row>
    <row r="516" spans="2:2" x14ac:dyDescent="0.3">
      <c r="B516" s="45"/>
    </row>
    <row r="517" spans="2:2" x14ac:dyDescent="0.3">
      <c r="B517" s="45"/>
    </row>
    <row r="518" spans="2:2" x14ac:dyDescent="0.3">
      <c r="B518" s="45"/>
    </row>
    <row r="519" spans="2:2" x14ac:dyDescent="0.3">
      <c r="B519" s="45"/>
    </row>
    <row r="520" spans="2:2" x14ac:dyDescent="0.3">
      <c r="B520" s="45"/>
    </row>
    <row r="521" spans="2:2" x14ac:dyDescent="0.3">
      <c r="B521" s="45"/>
    </row>
    <row r="522" spans="2:2" x14ac:dyDescent="0.3">
      <c r="B522" s="45"/>
    </row>
    <row r="523" spans="2:2" x14ac:dyDescent="0.3">
      <c r="B523" s="45"/>
    </row>
    <row r="524" spans="2:2" x14ac:dyDescent="0.3">
      <c r="B524" s="45"/>
    </row>
    <row r="525" spans="2:2" x14ac:dyDescent="0.3">
      <c r="B525" s="45"/>
    </row>
    <row r="526" spans="2:2" x14ac:dyDescent="0.3">
      <c r="B526" s="45"/>
    </row>
    <row r="527" spans="2:2" x14ac:dyDescent="0.3">
      <c r="B527" s="45"/>
    </row>
    <row r="528" spans="2:2" x14ac:dyDescent="0.3">
      <c r="B528" s="45"/>
    </row>
    <row r="529" spans="2:2" x14ac:dyDescent="0.3">
      <c r="B529" s="45"/>
    </row>
    <row r="530" spans="2:2" x14ac:dyDescent="0.3">
      <c r="B530" s="45"/>
    </row>
    <row r="531" spans="2:2" x14ac:dyDescent="0.3">
      <c r="B531" s="45"/>
    </row>
    <row r="532" spans="2:2" x14ac:dyDescent="0.3">
      <c r="B532" s="45"/>
    </row>
    <row r="533" spans="2:2" x14ac:dyDescent="0.3">
      <c r="B533" s="45"/>
    </row>
    <row r="534" spans="2:2" x14ac:dyDescent="0.3">
      <c r="B534" s="45"/>
    </row>
    <row r="535" spans="2:2" x14ac:dyDescent="0.3">
      <c r="B535" s="45"/>
    </row>
    <row r="536" spans="2:2" x14ac:dyDescent="0.3">
      <c r="B536" s="45"/>
    </row>
    <row r="537" spans="2:2" x14ac:dyDescent="0.3">
      <c r="B537" s="45"/>
    </row>
    <row r="538" spans="2:2" x14ac:dyDescent="0.3">
      <c r="B538" s="45"/>
    </row>
    <row r="539" spans="2:2" x14ac:dyDescent="0.3">
      <c r="B539" s="45"/>
    </row>
    <row r="540" spans="2:2" x14ac:dyDescent="0.3">
      <c r="B540" s="45"/>
    </row>
    <row r="541" spans="2:2" x14ac:dyDescent="0.3">
      <c r="B541" s="45"/>
    </row>
    <row r="542" spans="2:2" x14ac:dyDescent="0.3">
      <c r="B542" s="45"/>
    </row>
    <row r="543" spans="2:2" x14ac:dyDescent="0.3">
      <c r="B543" s="45"/>
    </row>
    <row r="544" spans="2:2" x14ac:dyDescent="0.3">
      <c r="B544" s="45"/>
    </row>
    <row r="545" spans="2:2" x14ac:dyDescent="0.3">
      <c r="B545" s="45"/>
    </row>
    <row r="546" spans="2:2" x14ac:dyDescent="0.3">
      <c r="B546" s="45"/>
    </row>
    <row r="547" spans="2:2" x14ac:dyDescent="0.3">
      <c r="B547" s="45"/>
    </row>
    <row r="548" spans="2:2" x14ac:dyDescent="0.3">
      <c r="B548" s="45"/>
    </row>
    <row r="549" spans="2:2" x14ac:dyDescent="0.3">
      <c r="B549" s="45"/>
    </row>
    <row r="550" spans="2:2" x14ac:dyDescent="0.3">
      <c r="B550" s="45"/>
    </row>
    <row r="551" spans="2:2" x14ac:dyDescent="0.3">
      <c r="B551" s="45"/>
    </row>
    <row r="552" spans="2:2" x14ac:dyDescent="0.3">
      <c r="B552" s="45"/>
    </row>
    <row r="553" spans="2:2" x14ac:dyDescent="0.3">
      <c r="B553" s="45"/>
    </row>
    <row r="554" spans="2:2" x14ac:dyDescent="0.3">
      <c r="B554" s="45"/>
    </row>
    <row r="555" spans="2:2" x14ac:dyDescent="0.3">
      <c r="B555" s="45"/>
    </row>
    <row r="556" spans="2:2" x14ac:dyDescent="0.3">
      <c r="B556" s="45"/>
    </row>
    <row r="557" spans="2:2" x14ac:dyDescent="0.3">
      <c r="B557" s="45"/>
    </row>
    <row r="558" spans="2:2" x14ac:dyDescent="0.3">
      <c r="B558" s="45"/>
    </row>
    <row r="559" spans="2:2" x14ac:dyDescent="0.3">
      <c r="B559" s="45"/>
    </row>
    <row r="560" spans="2:2" x14ac:dyDescent="0.3">
      <c r="B560" s="45"/>
    </row>
    <row r="561" spans="2:2" x14ac:dyDescent="0.3">
      <c r="B561" s="45"/>
    </row>
    <row r="562" spans="2:2" x14ac:dyDescent="0.3">
      <c r="B562" s="45"/>
    </row>
    <row r="563" spans="2:2" x14ac:dyDescent="0.3">
      <c r="B563" s="45"/>
    </row>
    <row r="564" spans="2:2" x14ac:dyDescent="0.3">
      <c r="B564" s="45"/>
    </row>
    <row r="565" spans="2:2" x14ac:dyDescent="0.3">
      <c r="B565" s="45"/>
    </row>
    <row r="566" spans="2:2" x14ac:dyDescent="0.3">
      <c r="B566" s="45"/>
    </row>
    <row r="567" spans="2:2" x14ac:dyDescent="0.3">
      <c r="B567" s="45"/>
    </row>
    <row r="568" spans="2:2" x14ac:dyDescent="0.3">
      <c r="B568" s="45"/>
    </row>
    <row r="569" spans="2:2" x14ac:dyDescent="0.3">
      <c r="B569" s="45"/>
    </row>
    <row r="570" spans="2:2" x14ac:dyDescent="0.3">
      <c r="B570" s="45"/>
    </row>
    <row r="571" spans="2:2" x14ac:dyDescent="0.3">
      <c r="B571" s="45"/>
    </row>
    <row r="572" spans="2:2" x14ac:dyDescent="0.3">
      <c r="B572" s="45"/>
    </row>
    <row r="573" spans="2:2" x14ac:dyDescent="0.3">
      <c r="B573" s="45"/>
    </row>
    <row r="574" spans="2:2" x14ac:dyDescent="0.3">
      <c r="B574" s="45"/>
    </row>
    <row r="575" spans="2:2" x14ac:dyDescent="0.3">
      <c r="B575" s="45"/>
    </row>
    <row r="576" spans="2:2" x14ac:dyDescent="0.3">
      <c r="B576" s="45"/>
    </row>
    <row r="577" spans="2:2" x14ac:dyDescent="0.3">
      <c r="B577" s="45"/>
    </row>
    <row r="578" spans="2:2" x14ac:dyDescent="0.3">
      <c r="B578" s="45"/>
    </row>
    <row r="579" spans="2:2" x14ac:dyDescent="0.3">
      <c r="B579" s="45"/>
    </row>
    <row r="580" spans="2:2" x14ac:dyDescent="0.3">
      <c r="B580" s="45"/>
    </row>
    <row r="581" spans="2:2" x14ac:dyDescent="0.3">
      <c r="B581" s="45"/>
    </row>
    <row r="582" spans="2:2" x14ac:dyDescent="0.3">
      <c r="B582" s="45"/>
    </row>
    <row r="583" spans="2:2" x14ac:dyDescent="0.3">
      <c r="B583" s="45"/>
    </row>
    <row r="584" spans="2:2" x14ac:dyDescent="0.3">
      <c r="B584" s="45"/>
    </row>
    <row r="585" spans="2:2" x14ac:dyDescent="0.3">
      <c r="B585" s="45"/>
    </row>
    <row r="586" spans="2:2" x14ac:dyDescent="0.3">
      <c r="B586" s="45"/>
    </row>
    <row r="587" spans="2:2" x14ac:dyDescent="0.3">
      <c r="B587" s="45"/>
    </row>
    <row r="588" spans="2:2" x14ac:dyDescent="0.3">
      <c r="B588" s="45"/>
    </row>
    <row r="589" spans="2:2" x14ac:dyDescent="0.3">
      <c r="B589" s="45"/>
    </row>
    <row r="590" spans="2:2" x14ac:dyDescent="0.3">
      <c r="B590" s="45"/>
    </row>
    <row r="591" spans="2:2" x14ac:dyDescent="0.3">
      <c r="B591" s="45"/>
    </row>
    <row r="592" spans="2:2" x14ac:dyDescent="0.3">
      <c r="B592" s="45"/>
    </row>
    <row r="593" spans="2:2" x14ac:dyDescent="0.3">
      <c r="B593" s="45"/>
    </row>
    <row r="594" spans="2:2" x14ac:dyDescent="0.3">
      <c r="B594" s="45"/>
    </row>
    <row r="595" spans="2:2" x14ac:dyDescent="0.3">
      <c r="B595" s="45"/>
    </row>
    <row r="596" spans="2:2" x14ac:dyDescent="0.3">
      <c r="B596" s="45"/>
    </row>
    <row r="597" spans="2:2" x14ac:dyDescent="0.3">
      <c r="B597" s="45"/>
    </row>
    <row r="598" spans="2:2" x14ac:dyDescent="0.3">
      <c r="B598" s="45"/>
    </row>
    <row r="599" spans="2:2" x14ac:dyDescent="0.3">
      <c r="B599" s="45"/>
    </row>
    <row r="600" spans="2:2" x14ac:dyDescent="0.3">
      <c r="B600" s="45"/>
    </row>
    <row r="601" spans="2:2" x14ac:dyDescent="0.3">
      <c r="B601" s="45"/>
    </row>
    <row r="602" spans="2:2" x14ac:dyDescent="0.3">
      <c r="B602" s="45"/>
    </row>
    <row r="603" spans="2:2" x14ac:dyDescent="0.3">
      <c r="B603" s="45"/>
    </row>
    <row r="604" spans="2:2" x14ac:dyDescent="0.3">
      <c r="B604" s="45"/>
    </row>
    <row r="605" spans="2:2" x14ac:dyDescent="0.3">
      <c r="B605" s="45"/>
    </row>
    <row r="606" spans="2:2" x14ac:dyDescent="0.3">
      <c r="B606" s="45"/>
    </row>
    <row r="607" spans="2:2" x14ac:dyDescent="0.3">
      <c r="B607" s="45"/>
    </row>
    <row r="608" spans="2:2" x14ac:dyDescent="0.3">
      <c r="B608" s="45"/>
    </row>
    <row r="609" spans="2:2" x14ac:dyDescent="0.3">
      <c r="B609" s="45"/>
    </row>
    <row r="610" spans="2:2" x14ac:dyDescent="0.3">
      <c r="B610" s="45"/>
    </row>
    <row r="611" spans="2:2" x14ac:dyDescent="0.3">
      <c r="B611" s="45"/>
    </row>
    <row r="612" spans="2:2" x14ac:dyDescent="0.3">
      <c r="B612" s="45"/>
    </row>
    <row r="613" spans="2:2" x14ac:dyDescent="0.3">
      <c r="B613" s="45"/>
    </row>
    <row r="614" spans="2:2" x14ac:dyDescent="0.3">
      <c r="B614" s="45"/>
    </row>
    <row r="615" spans="2:2" x14ac:dyDescent="0.3">
      <c r="B615" s="45"/>
    </row>
    <row r="616" spans="2:2" x14ac:dyDescent="0.3">
      <c r="B616" s="45"/>
    </row>
    <row r="617" spans="2:2" x14ac:dyDescent="0.3">
      <c r="B617" s="45"/>
    </row>
    <row r="618" spans="2:2" x14ac:dyDescent="0.3">
      <c r="B618" s="45"/>
    </row>
    <row r="619" spans="2:2" x14ac:dyDescent="0.3">
      <c r="B619" s="45"/>
    </row>
    <row r="620" spans="2:2" x14ac:dyDescent="0.3">
      <c r="B620" s="45"/>
    </row>
    <row r="621" spans="2:2" x14ac:dyDescent="0.3">
      <c r="B621" s="45"/>
    </row>
    <row r="622" spans="2:2" x14ac:dyDescent="0.3">
      <c r="B622" s="45"/>
    </row>
    <row r="623" spans="2:2" x14ac:dyDescent="0.3">
      <c r="B623" s="45"/>
    </row>
    <row r="624" spans="2:2" x14ac:dyDescent="0.3">
      <c r="B624" s="45"/>
    </row>
    <row r="625" spans="2:2" x14ac:dyDescent="0.3">
      <c r="B625" s="45"/>
    </row>
    <row r="626" spans="2:2" x14ac:dyDescent="0.3">
      <c r="B626" s="45"/>
    </row>
    <row r="627" spans="2:2" x14ac:dyDescent="0.3">
      <c r="B627" s="45"/>
    </row>
    <row r="628" spans="2:2" x14ac:dyDescent="0.3">
      <c r="B628" s="45"/>
    </row>
    <row r="629" spans="2:2" x14ac:dyDescent="0.3">
      <c r="B629" s="45"/>
    </row>
    <row r="630" spans="2:2" x14ac:dyDescent="0.3">
      <c r="B630" s="45"/>
    </row>
    <row r="631" spans="2:2" x14ac:dyDescent="0.3">
      <c r="B631" s="45"/>
    </row>
    <row r="632" spans="2:2" x14ac:dyDescent="0.3">
      <c r="B632" s="45"/>
    </row>
    <row r="633" spans="2:2" x14ac:dyDescent="0.3">
      <c r="B633" s="45"/>
    </row>
    <row r="634" spans="2:2" x14ac:dyDescent="0.3">
      <c r="B634" s="45"/>
    </row>
    <row r="635" spans="2:2" x14ac:dyDescent="0.3">
      <c r="B635" s="45"/>
    </row>
    <row r="636" spans="2:2" x14ac:dyDescent="0.3">
      <c r="B636" s="45"/>
    </row>
    <row r="637" spans="2:2" x14ac:dyDescent="0.3">
      <c r="B637" s="45"/>
    </row>
    <row r="638" spans="2:2" x14ac:dyDescent="0.3">
      <c r="B638" s="45"/>
    </row>
    <row r="639" spans="2:2" x14ac:dyDescent="0.3">
      <c r="B639" s="45"/>
    </row>
    <row r="640" spans="2:2" x14ac:dyDescent="0.3">
      <c r="B640" s="45"/>
    </row>
    <row r="641" spans="2:2" x14ac:dyDescent="0.3">
      <c r="B641" s="45"/>
    </row>
    <row r="642" spans="2:2" x14ac:dyDescent="0.3">
      <c r="B642" s="45"/>
    </row>
    <row r="643" spans="2:2" x14ac:dyDescent="0.3">
      <c r="B643" s="45"/>
    </row>
    <row r="644" spans="2:2" x14ac:dyDescent="0.3">
      <c r="B644" s="45"/>
    </row>
    <row r="645" spans="2:2" x14ac:dyDescent="0.3">
      <c r="B645" s="45"/>
    </row>
    <row r="646" spans="2:2" x14ac:dyDescent="0.3">
      <c r="B646" s="45"/>
    </row>
    <row r="647" spans="2:2" x14ac:dyDescent="0.3">
      <c r="B647" s="45"/>
    </row>
    <row r="648" spans="2:2" x14ac:dyDescent="0.3">
      <c r="B648" s="45"/>
    </row>
    <row r="649" spans="2:2" x14ac:dyDescent="0.3">
      <c r="B649" s="45"/>
    </row>
    <row r="650" spans="2:2" x14ac:dyDescent="0.3">
      <c r="B650" s="45"/>
    </row>
    <row r="651" spans="2:2" x14ac:dyDescent="0.3">
      <c r="B651" s="45"/>
    </row>
    <row r="652" spans="2:2" x14ac:dyDescent="0.3">
      <c r="B652" s="45"/>
    </row>
    <row r="653" spans="2:2" x14ac:dyDescent="0.3">
      <c r="B653" s="45"/>
    </row>
    <row r="654" spans="2:2" x14ac:dyDescent="0.3">
      <c r="B654" s="45"/>
    </row>
    <row r="655" spans="2:2" x14ac:dyDescent="0.3">
      <c r="B655" s="45"/>
    </row>
    <row r="656" spans="2:2" x14ac:dyDescent="0.3">
      <c r="B656" s="45"/>
    </row>
    <row r="657" spans="2:2" x14ac:dyDescent="0.3">
      <c r="B657" s="45"/>
    </row>
    <row r="658" spans="2:2" x14ac:dyDescent="0.3">
      <c r="B658" s="45"/>
    </row>
    <row r="659" spans="2:2" x14ac:dyDescent="0.3">
      <c r="B659" s="45"/>
    </row>
    <row r="660" spans="2:2" x14ac:dyDescent="0.3">
      <c r="B660" s="45"/>
    </row>
    <row r="661" spans="2:2" x14ac:dyDescent="0.3">
      <c r="B661" s="45"/>
    </row>
    <row r="662" spans="2:2" x14ac:dyDescent="0.3">
      <c r="B662" s="45"/>
    </row>
    <row r="663" spans="2:2" x14ac:dyDescent="0.3">
      <c r="B663" s="45"/>
    </row>
    <row r="664" spans="2:2" x14ac:dyDescent="0.3">
      <c r="B664" s="45"/>
    </row>
    <row r="665" spans="2:2" x14ac:dyDescent="0.3">
      <c r="B665" s="45"/>
    </row>
    <row r="666" spans="2:2" x14ac:dyDescent="0.3">
      <c r="B666" s="45"/>
    </row>
    <row r="667" spans="2:2" x14ac:dyDescent="0.3">
      <c r="B667" s="45"/>
    </row>
    <row r="668" spans="2:2" x14ac:dyDescent="0.3">
      <c r="B668" s="45"/>
    </row>
    <row r="669" spans="2:2" x14ac:dyDescent="0.3">
      <c r="B669" s="45"/>
    </row>
    <row r="670" spans="2:2" x14ac:dyDescent="0.3">
      <c r="B670" s="45"/>
    </row>
    <row r="671" spans="2:2" x14ac:dyDescent="0.3">
      <c r="B671" s="45"/>
    </row>
    <row r="672" spans="2:2" x14ac:dyDescent="0.3">
      <c r="B672" s="45"/>
    </row>
    <row r="673" spans="2:2" x14ac:dyDescent="0.3">
      <c r="B673" s="45"/>
    </row>
    <row r="674" spans="2:2" x14ac:dyDescent="0.3">
      <c r="B674" s="45"/>
    </row>
    <row r="675" spans="2:2" x14ac:dyDescent="0.3">
      <c r="B675" s="45"/>
    </row>
    <row r="676" spans="2:2" x14ac:dyDescent="0.3">
      <c r="B676" s="45"/>
    </row>
    <row r="677" spans="2:2" x14ac:dyDescent="0.3">
      <c r="B677" s="45"/>
    </row>
    <row r="678" spans="2:2" x14ac:dyDescent="0.3">
      <c r="B678" s="45"/>
    </row>
    <row r="679" spans="2:2" x14ac:dyDescent="0.3">
      <c r="B679" s="45"/>
    </row>
    <row r="680" spans="2:2" x14ac:dyDescent="0.3">
      <c r="B680" s="45"/>
    </row>
    <row r="681" spans="2:2" x14ac:dyDescent="0.3">
      <c r="B681" s="45"/>
    </row>
    <row r="682" spans="2:2" x14ac:dyDescent="0.3">
      <c r="B682" s="45"/>
    </row>
    <row r="683" spans="2:2" x14ac:dyDescent="0.3">
      <c r="B683" s="45"/>
    </row>
    <row r="684" spans="2:2" x14ac:dyDescent="0.3">
      <c r="B684" s="45"/>
    </row>
    <row r="685" spans="2:2" x14ac:dyDescent="0.3">
      <c r="B685" s="45"/>
    </row>
    <row r="686" spans="2:2" x14ac:dyDescent="0.3">
      <c r="B686" s="45"/>
    </row>
    <row r="687" spans="2:2" x14ac:dyDescent="0.3">
      <c r="B687" s="45"/>
    </row>
    <row r="688" spans="2:2" x14ac:dyDescent="0.3">
      <c r="B688" s="45"/>
    </row>
    <row r="689" spans="2:2" x14ac:dyDescent="0.3">
      <c r="B689" s="45"/>
    </row>
    <row r="690" spans="2:2" x14ac:dyDescent="0.3">
      <c r="B690" s="45"/>
    </row>
    <row r="691" spans="2:2" x14ac:dyDescent="0.3">
      <c r="B691" s="45"/>
    </row>
    <row r="692" spans="2:2" x14ac:dyDescent="0.3">
      <c r="B692" s="45"/>
    </row>
    <row r="693" spans="2:2" x14ac:dyDescent="0.3">
      <c r="B693" s="45"/>
    </row>
    <row r="694" spans="2:2" x14ac:dyDescent="0.3">
      <c r="B694" s="45"/>
    </row>
    <row r="695" spans="2:2" x14ac:dyDescent="0.3">
      <c r="B695" s="45"/>
    </row>
    <row r="696" spans="2:2" x14ac:dyDescent="0.3">
      <c r="B696" s="45"/>
    </row>
    <row r="697" spans="2:2" x14ac:dyDescent="0.3">
      <c r="B697" s="45"/>
    </row>
    <row r="698" spans="2:2" x14ac:dyDescent="0.3">
      <c r="B698" s="45"/>
    </row>
    <row r="699" spans="2:2" x14ac:dyDescent="0.3">
      <c r="B699" s="45"/>
    </row>
    <row r="700" spans="2:2" x14ac:dyDescent="0.3">
      <c r="B700" s="45"/>
    </row>
    <row r="701" spans="2:2" x14ac:dyDescent="0.3">
      <c r="B701" s="45"/>
    </row>
    <row r="702" spans="2:2" x14ac:dyDescent="0.3">
      <c r="B702" s="45"/>
    </row>
    <row r="703" spans="2:2" x14ac:dyDescent="0.3">
      <c r="B703" s="45"/>
    </row>
    <row r="704" spans="2:2" x14ac:dyDescent="0.3">
      <c r="B704" s="45"/>
    </row>
    <row r="705" spans="2:2" x14ac:dyDescent="0.3">
      <c r="B705" s="45"/>
    </row>
    <row r="706" spans="2:2" x14ac:dyDescent="0.3">
      <c r="B706" s="45"/>
    </row>
    <row r="707" spans="2:2" x14ac:dyDescent="0.3">
      <c r="B707" s="45"/>
    </row>
    <row r="708" spans="2:2" x14ac:dyDescent="0.3">
      <c r="B708" s="45"/>
    </row>
    <row r="709" spans="2:2" x14ac:dyDescent="0.3">
      <c r="B709" s="45"/>
    </row>
    <row r="710" spans="2:2" x14ac:dyDescent="0.3">
      <c r="B710" s="45"/>
    </row>
    <row r="711" spans="2:2" x14ac:dyDescent="0.3">
      <c r="B711" s="45"/>
    </row>
    <row r="712" spans="2:2" x14ac:dyDescent="0.3">
      <c r="B712" s="45"/>
    </row>
    <row r="713" spans="2:2" x14ac:dyDescent="0.3">
      <c r="B713" s="45"/>
    </row>
    <row r="714" spans="2:2" x14ac:dyDescent="0.3">
      <c r="B714" s="45"/>
    </row>
    <row r="715" spans="2:2" x14ac:dyDescent="0.3">
      <c r="B715" s="45"/>
    </row>
    <row r="716" spans="2:2" x14ac:dyDescent="0.3">
      <c r="B716" s="45"/>
    </row>
    <row r="717" spans="2:2" x14ac:dyDescent="0.3">
      <c r="B717" s="45"/>
    </row>
    <row r="718" spans="2:2" x14ac:dyDescent="0.3">
      <c r="B718" s="45"/>
    </row>
    <row r="719" spans="2:2" x14ac:dyDescent="0.3">
      <c r="B719" s="45"/>
    </row>
    <row r="720" spans="2:2" x14ac:dyDescent="0.3">
      <c r="B720" s="45"/>
    </row>
    <row r="721" spans="2:2" x14ac:dyDescent="0.3">
      <c r="B721" s="45"/>
    </row>
    <row r="722" spans="2:2" x14ac:dyDescent="0.3">
      <c r="B722" s="45"/>
    </row>
    <row r="723" spans="2:2" x14ac:dyDescent="0.3">
      <c r="B723" s="45"/>
    </row>
    <row r="724" spans="2:2" x14ac:dyDescent="0.3">
      <c r="B724" s="45"/>
    </row>
    <row r="725" spans="2:2" x14ac:dyDescent="0.3">
      <c r="B725" s="45"/>
    </row>
    <row r="726" spans="2:2" x14ac:dyDescent="0.3">
      <c r="B726" s="45"/>
    </row>
    <row r="727" spans="2:2" x14ac:dyDescent="0.3">
      <c r="B727" s="45"/>
    </row>
    <row r="728" spans="2:2" x14ac:dyDescent="0.3">
      <c r="B728" s="45"/>
    </row>
    <row r="729" spans="2:2" x14ac:dyDescent="0.3">
      <c r="B729" s="45"/>
    </row>
    <row r="730" spans="2:2" x14ac:dyDescent="0.3">
      <c r="B730" s="45"/>
    </row>
    <row r="731" spans="2:2" x14ac:dyDescent="0.3">
      <c r="B731" s="45"/>
    </row>
    <row r="732" spans="2:2" x14ac:dyDescent="0.3">
      <c r="B732" s="45"/>
    </row>
    <row r="733" spans="2:2" x14ac:dyDescent="0.3">
      <c r="B733" s="45"/>
    </row>
    <row r="734" spans="2:2" x14ac:dyDescent="0.3">
      <c r="B734" s="45"/>
    </row>
    <row r="735" spans="2:2" x14ac:dyDescent="0.3">
      <c r="B735" s="45"/>
    </row>
    <row r="736" spans="2:2" x14ac:dyDescent="0.3">
      <c r="B736" s="45"/>
    </row>
    <row r="737" spans="2:2" x14ac:dyDescent="0.3">
      <c r="B737" s="45"/>
    </row>
    <row r="738" spans="2:2" x14ac:dyDescent="0.3">
      <c r="B738" s="45"/>
    </row>
    <row r="739" spans="2:2" x14ac:dyDescent="0.3">
      <c r="B739" s="45"/>
    </row>
    <row r="740" spans="2:2" x14ac:dyDescent="0.3">
      <c r="B740" s="45"/>
    </row>
    <row r="741" spans="2:2" x14ac:dyDescent="0.3">
      <c r="B741" s="45"/>
    </row>
    <row r="742" spans="2:2" x14ac:dyDescent="0.3">
      <c r="B742" s="45"/>
    </row>
    <row r="743" spans="2:2" x14ac:dyDescent="0.3">
      <c r="B743" s="45"/>
    </row>
    <row r="744" spans="2:2" x14ac:dyDescent="0.3">
      <c r="B744" s="45"/>
    </row>
    <row r="745" spans="2:2" x14ac:dyDescent="0.3">
      <c r="B745" s="45"/>
    </row>
    <row r="746" spans="2:2" x14ac:dyDescent="0.3">
      <c r="B746" s="45"/>
    </row>
    <row r="747" spans="2:2" x14ac:dyDescent="0.3">
      <c r="B747" s="45"/>
    </row>
    <row r="748" spans="2:2" x14ac:dyDescent="0.3">
      <c r="B748" s="45"/>
    </row>
    <row r="749" spans="2:2" x14ac:dyDescent="0.3">
      <c r="B749" s="45"/>
    </row>
    <row r="750" spans="2:2" x14ac:dyDescent="0.3">
      <c r="B750" s="45"/>
    </row>
    <row r="751" spans="2:2" x14ac:dyDescent="0.3">
      <c r="B751" s="45"/>
    </row>
    <row r="752" spans="2:2" x14ac:dyDescent="0.3">
      <c r="B752" s="45"/>
    </row>
    <row r="753" spans="2:2" x14ac:dyDescent="0.3">
      <c r="B753" s="45"/>
    </row>
    <row r="754" spans="2:2" x14ac:dyDescent="0.3">
      <c r="B754" s="45"/>
    </row>
    <row r="755" spans="2:2" x14ac:dyDescent="0.3">
      <c r="B755" s="45"/>
    </row>
    <row r="756" spans="2:2" x14ac:dyDescent="0.3">
      <c r="B756" s="45"/>
    </row>
    <row r="757" spans="2:2" x14ac:dyDescent="0.3">
      <c r="B757" s="45"/>
    </row>
    <row r="758" spans="2:2" x14ac:dyDescent="0.3">
      <c r="B758" s="45"/>
    </row>
    <row r="759" spans="2:2" x14ac:dyDescent="0.3">
      <c r="B759" s="45"/>
    </row>
    <row r="760" spans="2:2" x14ac:dyDescent="0.3">
      <c r="B760" s="45"/>
    </row>
    <row r="761" spans="2:2" x14ac:dyDescent="0.3">
      <c r="B761" s="45"/>
    </row>
    <row r="762" spans="2:2" x14ac:dyDescent="0.3">
      <c r="B762" s="45"/>
    </row>
    <row r="763" spans="2:2" x14ac:dyDescent="0.3">
      <c r="B763" s="45"/>
    </row>
    <row r="764" spans="2:2" x14ac:dyDescent="0.3">
      <c r="B764" s="45"/>
    </row>
    <row r="765" spans="2:2" x14ac:dyDescent="0.3">
      <c r="B765" s="45"/>
    </row>
    <row r="766" spans="2:2" x14ac:dyDescent="0.3">
      <c r="B766" s="45"/>
    </row>
    <row r="767" spans="2:2" x14ac:dyDescent="0.3">
      <c r="B767" s="45"/>
    </row>
    <row r="768" spans="2:2" x14ac:dyDescent="0.3">
      <c r="B768" s="45"/>
    </row>
    <row r="769" spans="2:2" x14ac:dyDescent="0.3">
      <c r="B769" s="45"/>
    </row>
    <row r="770" spans="2:2" x14ac:dyDescent="0.3">
      <c r="B770" s="45"/>
    </row>
    <row r="771" spans="2:2" x14ac:dyDescent="0.3">
      <c r="B771" s="45"/>
    </row>
    <row r="772" spans="2:2" x14ac:dyDescent="0.3">
      <c r="B772" s="45"/>
    </row>
    <row r="773" spans="2:2" x14ac:dyDescent="0.3">
      <c r="B773" s="45"/>
    </row>
    <row r="774" spans="2:2" x14ac:dyDescent="0.3">
      <c r="B774" s="45"/>
    </row>
    <row r="775" spans="2:2" x14ac:dyDescent="0.3">
      <c r="B775" s="45"/>
    </row>
    <row r="776" spans="2:2" x14ac:dyDescent="0.3">
      <c r="B776" s="45"/>
    </row>
    <row r="777" spans="2:2" x14ac:dyDescent="0.3">
      <c r="B777" s="45"/>
    </row>
    <row r="778" spans="2:2" x14ac:dyDescent="0.3">
      <c r="B778" s="45"/>
    </row>
    <row r="779" spans="2:2" x14ac:dyDescent="0.3">
      <c r="B779" s="45"/>
    </row>
    <row r="780" spans="2:2" x14ac:dyDescent="0.3">
      <c r="B780" s="45"/>
    </row>
    <row r="781" spans="2:2" x14ac:dyDescent="0.3">
      <c r="B781" s="45"/>
    </row>
    <row r="782" spans="2:2" x14ac:dyDescent="0.3">
      <c r="B782" s="45"/>
    </row>
    <row r="783" spans="2:2" x14ac:dyDescent="0.3">
      <c r="B783" s="45"/>
    </row>
    <row r="784" spans="2:2" x14ac:dyDescent="0.3">
      <c r="B784" s="45"/>
    </row>
    <row r="785" spans="2:2" x14ac:dyDescent="0.3">
      <c r="B785" s="45"/>
    </row>
    <row r="786" spans="2:2" x14ac:dyDescent="0.3">
      <c r="B786" s="45"/>
    </row>
    <row r="787" spans="2:2" x14ac:dyDescent="0.3">
      <c r="B787" s="45"/>
    </row>
    <row r="788" spans="2:2" x14ac:dyDescent="0.3">
      <c r="B788" s="45"/>
    </row>
    <row r="789" spans="2:2" x14ac:dyDescent="0.3">
      <c r="B789" s="45"/>
    </row>
    <row r="790" spans="2:2" x14ac:dyDescent="0.3">
      <c r="B790" s="45"/>
    </row>
    <row r="791" spans="2:2" x14ac:dyDescent="0.3">
      <c r="B791" s="45"/>
    </row>
    <row r="792" spans="2:2" x14ac:dyDescent="0.3">
      <c r="B792" s="45"/>
    </row>
    <row r="793" spans="2:2" x14ac:dyDescent="0.3">
      <c r="B793" s="45"/>
    </row>
    <row r="794" spans="2:2" x14ac:dyDescent="0.3">
      <c r="B794" s="45"/>
    </row>
    <row r="795" spans="2:2" x14ac:dyDescent="0.3">
      <c r="B795" s="45"/>
    </row>
    <row r="796" spans="2:2" x14ac:dyDescent="0.3">
      <c r="B796" s="45"/>
    </row>
    <row r="797" spans="2:2" x14ac:dyDescent="0.3">
      <c r="B797" s="45"/>
    </row>
    <row r="798" spans="2:2" x14ac:dyDescent="0.3">
      <c r="B798" s="45"/>
    </row>
    <row r="799" spans="2:2" x14ac:dyDescent="0.3">
      <c r="B799" s="45"/>
    </row>
    <row r="800" spans="2:2" x14ac:dyDescent="0.3">
      <c r="B800" s="45"/>
    </row>
    <row r="801" spans="2:2" x14ac:dyDescent="0.3">
      <c r="B801" s="45"/>
    </row>
    <row r="802" spans="2:2" x14ac:dyDescent="0.3">
      <c r="B802" s="45"/>
    </row>
    <row r="803" spans="2:2" x14ac:dyDescent="0.3">
      <c r="B803" s="45"/>
    </row>
    <row r="804" spans="2:2" x14ac:dyDescent="0.3">
      <c r="B804" s="45"/>
    </row>
    <row r="805" spans="2:2" x14ac:dyDescent="0.3">
      <c r="B805" s="45"/>
    </row>
    <row r="806" spans="2:2" x14ac:dyDescent="0.3">
      <c r="B806" s="45"/>
    </row>
    <row r="807" spans="2:2" x14ac:dyDescent="0.3">
      <c r="B807" s="45"/>
    </row>
    <row r="808" spans="2:2" x14ac:dyDescent="0.3">
      <c r="B808" s="45"/>
    </row>
    <row r="809" spans="2:2" x14ac:dyDescent="0.3">
      <c r="B809" s="45"/>
    </row>
    <row r="810" spans="2:2" x14ac:dyDescent="0.3">
      <c r="B810" s="45"/>
    </row>
    <row r="811" spans="2:2" x14ac:dyDescent="0.3">
      <c r="B811" s="45"/>
    </row>
    <row r="812" spans="2:2" x14ac:dyDescent="0.3">
      <c r="B812" s="45"/>
    </row>
    <row r="813" spans="2:2" x14ac:dyDescent="0.3">
      <c r="B813" s="45"/>
    </row>
    <row r="814" spans="2:2" x14ac:dyDescent="0.3">
      <c r="B814" s="45"/>
    </row>
    <row r="815" spans="2:2" x14ac:dyDescent="0.3">
      <c r="B815" s="45"/>
    </row>
    <row r="816" spans="2:2" x14ac:dyDescent="0.3">
      <c r="B816" s="45"/>
    </row>
    <row r="817" spans="2:2" x14ac:dyDescent="0.3">
      <c r="B817" s="45"/>
    </row>
    <row r="818" spans="2:2" x14ac:dyDescent="0.3">
      <c r="B818" s="45"/>
    </row>
    <row r="819" spans="2:2" x14ac:dyDescent="0.3">
      <c r="B819" s="45"/>
    </row>
    <row r="820" spans="2:2" x14ac:dyDescent="0.3">
      <c r="B820" s="45"/>
    </row>
    <row r="821" spans="2:2" x14ac:dyDescent="0.3">
      <c r="B821" s="45"/>
    </row>
    <row r="822" spans="2:2" x14ac:dyDescent="0.3">
      <c r="B822" s="45"/>
    </row>
    <row r="823" spans="2:2" x14ac:dyDescent="0.3">
      <c r="B823" s="45"/>
    </row>
    <row r="824" spans="2:2" x14ac:dyDescent="0.3">
      <c r="B824" s="45"/>
    </row>
    <row r="825" spans="2:2" x14ac:dyDescent="0.3">
      <c r="B825" s="45"/>
    </row>
    <row r="826" spans="2:2" x14ac:dyDescent="0.3">
      <c r="B826" s="45"/>
    </row>
    <row r="827" spans="2:2" x14ac:dyDescent="0.3">
      <c r="B827" s="45"/>
    </row>
    <row r="828" spans="2:2" x14ac:dyDescent="0.3">
      <c r="B828" s="45"/>
    </row>
    <row r="829" spans="2:2" x14ac:dyDescent="0.3">
      <c r="B829" s="45"/>
    </row>
    <row r="830" spans="2:2" x14ac:dyDescent="0.3">
      <c r="B830" s="45"/>
    </row>
    <row r="831" spans="2:2" x14ac:dyDescent="0.3">
      <c r="B831" s="45"/>
    </row>
    <row r="832" spans="2:2" x14ac:dyDescent="0.3">
      <c r="B832" s="45"/>
    </row>
    <row r="833" spans="2:2" x14ac:dyDescent="0.3">
      <c r="B833" s="45"/>
    </row>
    <row r="834" spans="2:2" x14ac:dyDescent="0.3">
      <c r="B834" s="45"/>
    </row>
    <row r="835" spans="2:2" x14ac:dyDescent="0.3">
      <c r="B835" s="45"/>
    </row>
    <row r="836" spans="2:2" x14ac:dyDescent="0.3">
      <c r="B836" s="45"/>
    </row>
    <row r="837" spans="2:2" x14ac:dyDescent="0.3">
      <c r="B837" s="45"/>
    </row>
    <row r="838" spans="2:2" x14ac:dyDescent="0.3">
      <c r="B838" s="45"/>
    </row>
    <row r="839" spans="2:2" x14ac:dyDescent="0.3">
      <c r="B839" s="45"/>
    </row>
    <row r="840" spans="2:2" x14ac:dyDescent="0.3">
      <c r="B840" s="45"/>
    </row>
    <row r="841" spans="2:2" x14ac:dyDescent="0.3">
      <c r="B841" s="45"/>
    </row>
    <row r="842" spans="2:2" x14ac:dyDescent="0.3">
      <c r="B842" s="45"/>
    </row>
    <row r="843" spans="2:2" x14ac:dyDescent="0.3">
      <c r="B843" s="45"/>
    </row>
    <row r="844" spans="2:2" x14ac:dyDescent="0.3">
      <c r="B844" s="45"/>
    </row>
    <row r="845" spans="2:2" x14ac:dyDescent="0.3">
      <c r="B845" s="45"/>
    </row>
    <row r="846" spans="2:2" x14ac:dyDescent="0.3">
      <c r="B846" s="45"/>
    </row>
    <row r="847" spans="2:2" x14ac:dyDescent="0.3">
      <c r="B847" s="45"/>
    </row>
    <row r="848" spans="2:2" x14ac:dyDescent="0.3">
      <c r="B848" s="45"/>
    </row>
    <row r="849" spans="2:2" x14ac:dyDescent="0.3">
      <c r="B849" s="45"/>
    </row>
    <row r="850" spans="2:2" x14ac:dyDescent="0.3">
      <c r="B850" s="45"/>
    </row>
    <row r="851" spans="2:2" x14ac:dyDescent="0.3">
      <c r="B851" s="45"/>
    </row>
    <row r="852" spans="2:2" x14ac:dyDescent="0.3">
      <c r="B852" s="45"/>
    </row>
    <row r="853" spans="2:2" x14ac:dyDescent="0.3">
      <c r="B853" s="45"/>
    </row>
    <row r="854" spans="2:2" x14ac:dyDescent="0.3">
      <c r="B854" s="45"/>
    </row>
    <row r="855" spans="2:2" x14ac:dyDescent="0.3">
      <c r="B855" s="45"/>
    </row>
    <row r="856" spans="2:2" x14ac:dyDescent="0.3">
      <c r="B856" s="45"/>
    </row>
    <row r="857" spans="2:2" x14ac:dyDescent="0.3">
      <c r="B857" s="45"/>
    </row>
    <row r="858" spans="2:2" x14ac:dyDescent="0.3">
      <c r="B858" s="45"/>
    </row>
    <row r="859" spans="2:2" x14ac:dyDescent="0.3">
      <c r="B859" s="45"/>
    </row>
    <row r="860" spans="2:2" x14ac:dyDescent="0.3">
      <c r="B860" s="45"/>
    </row>
    <row r="861" spans="2:2" x14ac:dyDescent="0.3">
      <c r="B861" s="45"/>
    </row>
    <row r="862" spans="2:2" x14ac:dyDescent="0.3">
      <c r="B862" s="45"/>
    </row>
    <row r="863" spans="2:2" x14ac:dyDescent="0.3">
      <c r="B863" s="45"/>
    </row>
    <row r="864" spans="2:2" x14ac:dyDescent="0.3">
      <c r="B864" s="45"/>
    </row>
    <row r="865" spans="2:2" x14ac:dyDescent="0.3">
      <c r="B865" s="45"/>
    </row>
    <row r="866" spans="2:2" x14ac:dyDescent="0.3">
      <c r="B866" s="45"/>
    </row>
    <row r="867" spans="2:2" x14ac:dyDescent="0.3">
      <c r="B867" s="45"/>
    </row>
    <row r="868" spans="2:2" x14ac:dyDescent="0.3">
      <c r="B868" s="45"/>
    </row>
    <row r="869" spans="2:2" x14ac:dyDescent="0.3">
      <c r="B869" s="45"/>
    </row>
    <row r="870" spans="2:2" x14ac:dyDescent="0.3">
      <c r="B870" s="45"/>
    </row>
    <row r="871" spans="2:2" x14ac:dyDescent="0.3">
      <c r="B871" s="45"/>
    </row>
    <row r="872" spans="2:2" x14ac:dyDescent="0.3">
      <c r="B872" s="45"/>
    </row>
    <row r="873" spans="2:2" x14ac:dyDescent="0.3">
      <c r="B873" s="45"/>
    </row>
    <row r="874" spans="2:2" x14ac:dyDescent="0.3">
      <c r="B874" s="45"/>
    </row>
    <row r="875" spans="2:2" x14ac:dyDescent="0.3">
      <c r="B875" s="45"/>
    </row>
    <row r="876" spans="2:2" x14ac:dyDescent="0.3">
      <c r="B876" s="45"/>
    </row>
    <row r="877" spans="2:2" x14ac:dyDescent="0.3">
      <c r="B877" s="45"/>
    </row>
    <row r="878" spans="2:2" x14ac:dyDescent="0.3">
      <c r="B878" s="45"/>
    </row>
    <row r="879" spans="2:2" x14ac:dyDescent="0.3">
      <c r="B879" s="45"/>
    </row>
    <row r="880" spans="2:2" x14ac:dyDescent="0.3">
      <c r="B880" s="45"/>
    </row>
    <row r="881" spans="2:2" x14ac:dyDescent="0.3">
      <c r="B881" s="45"/>
    </row>
    <row r="882" spans="2:2" x14ac:dyDescent="0.3">
      <c r="B882" s="45"/>
    </row>
    <row r="883" spans="2:2" x14ac:dyDescent="0.3">
      <c r="B883" s="45"/>
    </row>
    <row r="884" spans="2:2" x14ac:dyDescent="0.3">
      <c r="B884" s="45"/>
    </row>
    <row r="885" spans="2:2" x14ac:dyDescent="0.3">
      <c r="B885" s="45"/>
    </row>
    <row r="886" spans="2:2" x14ac:dyDescent="0.3">
      <c r="B886" s="45"/>
    </row>
    <row r="887" spans="2:2" x14ac:dyDescent="0.3">
      <c r="B887" s="45"/>
    </row>
    <row r="888" spans="2:2" x14ac:dyDescent="0.3">
      <c r="B888" s="45"/>
    </row>
    <row r="889" spans="2:2" x14ac:dyDescent="0.3">
      <c r="B889" s="45"/>
    </row>
    <row r="890" spans="2:2" x14ac:dyDescent="0.3">
      <c r="B890" s="45"/>
    </row>
    <row r="891" spans="2:2" x14ac:dyDescent="0.3">
      <c r="B891" s="45"/>
    </row>
    <row r="892" spans="2:2" x14ac:dyDescent="0.3">
      <c r="B892" s="45"/>
    </row>
    <row r="893" spans="2:2" x14ac:dyDescent="0.3">
      <c r="B893" s="45"/>
    </row>
    <row r="894" spans="2:2" x14ac:dyDescent="0.3">
      <c r="B894" s="45"/>
    </row>
    <row r="895" spans="2:2" x14ac:dyDescent="0.3">
      <c r="B895" s="45"/>
    </row>
    <row r="896" spans="2:2" x14ac:dyDescent="0.3">
      <c r="B896" s="45"/>
    </row>
    <row r="897" spans="2:2" x14ac:dyDescent="0.3">
      <c r="B897" s="45"/>
    </row>
    <row r="898" spans="2:2" x14ac:dyDescent="0.3">
      <c r="B898" s="45"/>
    </row>
    <row r="899" spans="2:2" x14ac:dyDescent="0.3">
      <c r="B899" s="45"/>
    </row>
    <row r="900" spans="2:2" x14ac:dyDescent="0.3">
      <c r="B900" s="45"/>
    </row>
    <row r="901" spans="2:2" x14ac:dyDescent="0.3">
      <c r="B901" s="45"/>
    </row>
    <row r="902" spans="2:2" x14ac:dyDescent="0.3">
      <c r="B902" s="45"/>
    </row>
    <row r="903" spans="2:2" x14ac:dyDescent="0.3">
      <c r="B903" s="45"/>
    </row>
    <row r="904" spans="2:2" x14ac:dyDescent="0.3">
      <c r="B904" s="45"/>
    </row>
    <row r="905" spans="2:2" x14ac:dyDescent="0.3">
      <c r="B905" s="45"/>
    </row>
    <row r="906" spans="2:2" x14ac:dyDescent="0.3">
      <c r="B906" s="45"/>
    </row>
    <row r="907" spans="2:2" x14ac:dyDescent="0.3">
      <c r="B907" s="45"/>
    </row>
    <row r="908" spans="2:2" x14ac:dyDescent="0.3">
      <c r="B908" s="45"/>
    </row>
    <row r="909" spans="2:2" x14ac:dyDescent="0.3">
      <c r="B909" s="45"/>
    </row>
    <row r="910" spans="2:2" x14ac:dyDescent="0.3">
      <c r="B910" s="45"/>
    </row>
    <row r="911" spans="2:2" x14ac:dyDescent="0.3">
      <c r="B911" s="45"/>
    </row>
    <row r="912" spans="2:2" x14ac:dyDescent="0.3">
      <c r="B912" s="45"/>
    </row>
    <row r="913" spans="2:2" x14ac:dyDescent="0.3">
      <c r="B913" s="45"/>
    </row>
    <row r="914" spans="2:2" x14ac:dyDescent="0.3">
      <c r="B914" s="45"/>
    </row>
    <row r="915" spans="2:2" x14ac:dyDescent="0.3">
      <c r="B915" s="45"/>
    </row>
    <row r="916" spans="2:2" x14ac:dyDescent="0.3">
      <c r="B916" s="45"/>
    </row>
    <row r="917" spans="2:2" x14ac:dyDescent="0.3">
      <c r="B917" s="45"/>
    </row>
    <row r="918" spans="2:2" x14ac:dyDescent="0.3">
      <c r="B918" s="45"/>
    </row>
    <row r="919" spans="2:2" x14ac:dyDescent="0.3">
      <c r="B919" s="45"/>
    </row>
    <row r="920" spans="2:2" x14ac:dyDescent="0.3">
      <c r="B920" s="45"/>
    </row>
    <row r="921" spans="2:2" x14ac:dyDescent="0.3">
      <c r="B921" s="45"/>
    </row>
    <row r="922" spans="2:2" x14ac:dyDescent="0.3">
      <c r="B922" s="45"/>
    </row>
    <row r="923" spans="2:2" x14ac:dyDescent="0.3">
      <c r="B923" s="45"/>
    </row>
    <row r="924" spans="2:2" x14ac:dyDescent="0.3">
      <c r="B924" s="45"/>
    </row>
    <row r="925" spans="2:2" x14ac:dyDescent="0.3">
      <c r="B925" s="45"/>
    </row>
    <row r="926" spans="2:2" x14ac:dyDescent="0.3">
      <c r="B926" s="45"/>
    </row>
    <row r="927" spans="2:2" x14ac:dyDescent="0.3">
      <c r="B927" s="45"/>
    </row>
    <row r="928" spans="2:2" x14ac:dyDescent="0.3">
      <c r="B928" s="45"/>
    </row>
    <row r="929" spans="2:2" x14ac:dyDescent="0.3">
      <c r="B929" s="45"/>
    </row>
    <row r="930" spans="2:2" x14ac:dyDescent="0.3">
      <c r="B930" s="45"/>
    </row>
    <row r="931" spans="2:2" x14ac:dyDescent="0.3">
      <c r="B931" s="45"/>
    </row>
    <row r="932" spans="2:2" x14ac:dyDescent="0.3">
      <c r="B932" s="45"/>
    </row>
    <row r="933" spans="2:2" x14ac:dyDescent="0.3">
      <c r="B933" s="45"/>
    </row>
    <row r="934" spans="2:2" x14ac:dyDescent="0.3">
      <c r="B934" s="45"/>
    </row>
    <row r="935" spans="2:2" x14ac:dyDescent="0.3">
      <c r="B935" s="45"/>
    </row>
    <row r="936" spans="2:2" x14ac:dyDescent="0.3">
      <c r="B936" s="45"/>
    </row>
    <row r="937" spans="2:2" x14ac:dyDescent="0.3">
      <c r="B937" s="45"/>
    </row>
    <row r="938" spans="2:2" x14ac:dyDescent="0.3">
      <c r="B938" s="45"/>
    </row>
    <row r="939" spans="2:2" x14ac:dyDescent="0.3">
      <c r="B939" s="45"/>
    </row>
    <row r="940" spans="2:2" x14ac:dyDescent="0.3">
      <c r="B940" s="45"/>
    </row>
    <row r="941" spans="2:2" x14ac:dyDescent="0.3">
      <c r="B941" s="45"/>
    </row>
    <row r="942" spans="2:2" x14ac:dyDescent="0.3">
      <c r="B942" s="45"/>
    </row>
    <row r="943" spans="2:2" x14ac:dyDescent="0.3">
      <c r="B943" s="45"/>
    </row>
    <row r="944" spans="2:2" x14ac:dyDescent="0.3">
      <c r="B944" s="45"/>
    </row>
    <row r="945" spans="2:2" x14ac:dyDescent="0.3">
      <c r="B945" s="45"/>
    </row>
    <row r="946" spans="2:2" x14ac:dyDescent="0.3">
      <c r="B946" s="45"/>
    </row>
    <row r="947" spans="2:2" x14ac:dyDescent="0.3">
      <c r="B947" s="45"/>
    </row>
    <row r="948" spans="2:2" x14ac:dyDescent="0.3">
      <c r="B948" s="45"/>
    </row>
    <row r="949" spans="2:2" x14ac:dyDescent="0.3">
      <c r="B949" s="45"/>
    </row>
    <row r="950" spans="2:2" x14ac:dyDescent="0.3">
      <c r="B950" s="45"/>
    </row>
    <row r="951" spans="2:2" x14ac:dyDescent="0.3">
      <c r="B951" s="45"/>
    </row>
    <row r="952" spans="2:2" x14ac:dyDescent="0.3">
      <c r="B952" s="45"/>
    </row>
    <row r="953" spans="2:2" x14ac:dyDescent="0.3">
      <c r="B953" s="45"/>
    </row>
    <row r="954" spans="2:2" x14ac:dyDescent="0.3">
      <c r="B954" s="45"/>
    </row>
    <row r="955" spans="2:2" x14ac:dyDescent="0.3">
      <c r="B955" s="45"/>
    </row>
    <row r="956" spans="2:2" x14ac:dyDescent="0.3">
      <c r="B956" s="45"/>
    </row>
    <row r="957" spans="2:2" x14ac:dyDescent="0.3">
      <c r="B957" s="45"/>
    </row>
    <row r="958" spans="2:2" x14ac:dyDescent="0.3">
      <c r="B958" s="45"/>
    </row>
    <row r="959" spans="2:2" x14ac:dyDescent="0.3">
      <c r="B959" s="45"/>
    </row>
    <row r="960" spans="2:2" x14ac:dyDescent="0.3">
      <c r="B960" s="45"/>
    </row>
    <row r="961" spans="2:2" x14ac:dyDescent="0.3">
      <c r="B961" s="45"/>
    </row>
    <row r="962" spans="2:2" x14ac:dyDescent="0.3">
      <c r="B962" s="45"/>
    </row>
    <row r="963" spans="2:2" x14ac:dyDescent="0.3">
      <c r="B963" s="45"/>
    </row>
    <row r="964" spans="2:2" x14ac:dyDescent="0.3">
      <c r="B964" s="45"/>
    </row>
    <row r="965" spans="2:2" x14ac:dyDescent="0.3">
      <c r="B965" s="45"/>
    </row>
    <row r="966" spans="2:2" x14ac:dyDescent="0.3">
      <c r="B966" s="45"/>
    </row>
    <row r="967" spans="2:2" x14ac:dyDescent="0.3">
      <c r="B967" s="45"/>
    </row>
    <row r="968" spans="2:2" x14ac:dyDescent="0.3">
      <c r="B968" s="45"/>
    </row>
    <row r="969" spans="2:2" x14ac:dyDescent="0.3">
      <c r="B969" s="45"/>
    </row>
    <row r="970" spans="2:2" x14ac:dyDescent="0.3">
      <c r="B970" s="45"/>
    </row>
    <row r="971" spans="2:2" x14ac:dyDescent="0.3">
      <c r="B971" s="45"/>
    </row>
    <row r="972" spans="2:2" x14ac:dyDescent="0.3">
      <c r="B972" s="45"/>
    </row>
    <row r="973" spans="2:2" x14ac:dyDescent="0.3">
      <c r="B973" s="45"/>
    </row>
    <row r="974" spans="2:2" x14ac:dyDescent="0.3">
      <c r="B974" s="45"/>
    </row>
    <row r="975" spans="2:2" x14ac:dyDescent="0.3">
      <c r="B975" s="45"/>
    </row>
    <row r="976" spans="2:2" x14ac:dyDescent="0.3">
      <c r="B976" s="45"/>
    </row>
    <row r="977" spans="2:2" x14ac:dyDescent="0.3">
      <c r="B977" s="45"/>
    </row>
    <row r="978" spans="2:2" x14ac:dyDescent="0.3">
      <c r="B978" s="45"/>
    </row>
    <row r="979" spans="2:2" x14ac:dyDescent="0.3">
      <c r="B979" s="45"/>
    </row>
    <row r="980" spans="2:2" x14ac:dyDescent="0.3">
      <c r="B980" s="45"/>
    </row>
    <row r="981" spans="2:2" x14ac:dyDescent="0.3">
      <c r="B981" s="45"/>
    </row>
    <row r="982" spans="2:2" x14ac:dyDescent="0.3">
      <c r="B982" s="45"/>
    </row>
    <row r="983" spans="2:2" x14ac:dyDescent="0.3">
      <c r="B983" s="45"/>
    </row>
    <row r="984" spans="2:2" x14ac:dyDescent="0.3">
      <c r="B984" s="45"/>
    </row>
    <row r="985" spans="2:2" x14ac:dyDescent="0.3">
      <c r="B985" s="45"/>
    </row>
    <row r="986" spans="2:2" x14ac:dyDescent="0.3">
      <c r="B986" s="45"/>
    </row>
    <row r="987" spans="2:2" x14ac:dyDescent="0.3">
      <c r="B987" s="45"/>
    </row>
    <row r="988" spans="2:2" x14ac:dyDescent="0.3">
      <c r="B988" s="45"/>
    </row>
    <row r="989" spans="2:2" x14ac:dyDescent="0.3">
      <c r="B989" s="45"/>
    </row>
    <row r="990" spans="2:2" x14ac:dyDescent="0.3">
      <c r="B990" s="45"/>
    </row>
    <row r="991" spans="2:2" x14ac:dyDescent="0.3">
      <c r="B991" s="45"/>
    </row>
    <row r="992" spans="2:2" x14ac:dyDescent="0.3">
      <c r="B992" s="45"/>
    </row>
    <row r="993" spans="2:2" x14ac:dyDescent="0.3">
      <c r="B993" s="45"/>
    </row>
    <row r="994" spans="2:2" x14ac:dyDescent="0.3">
      <c r="B994" s="45"/>
    </row>
    <row r="995" spans="2:2" x14ac:dyDescent="0.3">
      <c r="B995" s="45"/>
    </row>
    <row r="996" spans="2:2" x14ac:dyDescent="0.3">
      <c r="B996" s="45"/>
    </row>
    <row r="997" spans="2:2" x14ac:dyDescent="0.3">
      <c r="B997" s="45"/>
    </row>
    <row r="998" spans="2:2" x14ac:dyDescent="0.3">
      <c r="B998" s="45"/>
    </row>
    <row r="999" spans="2:2" x14ac:dyDescent="0.3">
      <c r="B999" s="45"/>
    </row>
    <row r="1000" spans="2:2" x14ac:dyDescent="0.3">
      <c r="B1000" s="45"/>
    </row>
    <row r="1001" spans="2:2" x14ac:dyDescent="0.3">
      <c r="B1001" s="45"/>
    </row>
    <row r="1002" spans="2:2" x14ac:dyDescent="0.3">
      <c r="B1002" s="45"/>
    </row>
    <row r="1003" spans="2:2" x14ac:dyDescent="0.3">
      <c r="B1003" s="45"/>
    </row>
    <row r="1004" spans="2:2" x14ac:dyDescent="0.3">
      <c r="B1004" s="45"/>
    </row>
    <row r="1005" spans="2:2" x14ac:dyDescent="0.3">
      <c r="B1005" s="45"/>
    </row>
    <row r="1006" spans="2:2" x14ac:dyDescent="0.3">
      <c r="B1006" s="45"/>
    </row>
    <row r="1007" spans="2:2" x14ac:dyDescent="0.3">
      <c r="B1007" s="45"/>
    </row>
    <row r="1008" spans="2:2" x14ac:dyDescent="0.3">
      <c r="B1008" s="45"/>
    </row>
    <row r="1009" spans="2:2" x14ac:dyDescent="0.3">
      <c r="B1009" s="45"/>
    </row>
    <row r="1010" spans="2:2" x14ac:dyDescent="0.3">
      <c r="B1010" s="45"/>
    </row>
    <row r="1011" spans="2:2" x14ac:dyDescent="0.3">
      <c r="B1011" s="45"/>
    </row>
    <row r="1012" spans="2:2" x14ac:dyDescent="0.3">
      <c r="B1012" s="45"/>
    </row>
    <row r="1013" spans="2:2" x14ac:dyDescent="0.3">
      <c r="B1013" s="45"/>
    </row>
    <row r="1014" spans="2:2" x14ac:dyDescent="0.3">
      <c r="B1014" s="45"/>
    </row>
    <row r="1015" spans="2:2" x14ac:dyDescent="0.3">
      <c r="B1015" s="45"/>
    </row>
    <row r="1016" spans="2:2" x14ac:dyDescent="0.3">
      <c r="B1016" s="45"/>
    </row>
    <row r="1017" spans="2:2" x14ac:dyDescent="0.3">
      <c r="B1017" s="45"/>
    </row>
    <row r="1018" spans="2:2" x14ac:dyDescent="0.3">
      <c r="B1018" s="45"/>
    </row>
    <row r="1019" spans="2:2" x14ac:dyDescent="0.3">
      <c r="B1019" s="45"/>
    </row>
    <row r="1020" spans="2:2" x14ac:dyDescent="0.3">
      <c r="B1020" s="45"/>
    </row>
    <row r="1021" spans="2:2" x14ac:dyDescent="0.3">
      <c r="B1021" s="45"/>
    </row>
    <row r="1022" spans="2:2" x14ac:dyDescent="0.3">
      <c r="B1022" s="45"/>
    </row>
    <row r="1023" spans="2:2" x14ac:dyDescent="0.3">
      <c r="B1023" s="45"/>
    </row>
    <row r="1024" spans="2:2" x14ac:dyDescent="0.3">
      <c r="B1024" s="45"/>
    </row>
    <row r="1025" spans="2:2" x14ac:dyDescent="0.3">
      <c r="B1025" s="45"/>
    </row>
    <row r="1026" spans="2:2" x14ac:dyDescent="0.3">
      <c r="B1026" s="45"/>
    </row>
    <row r="1027" spans="2:2" x14ac:dyDescent="0.3">
      <c r="B1027" s="45"/>
    </row>
    <row r="1028" spans="2:2" x14ac:dyDescent="0.3">
      <c r="B1028" s="45"/>
    </row>
    <row r="1029" spans="2:2" x14ac:dyDescent="0.3">
      <c r="B1029" s="45"/>
    </row>
    <row r="1030" spans="2:2" x14ac:dyDescent="0.3">
      <c r="B1030" s="45"/>
    </row>
    <row r="1031" spans="2:2" x14ac:dyDescent="0.3">
      <c r="B1031" s="45"/>
    </row>
    <row r="1032" spans="2:2" x14ac:dyDescent="0.3">
      <c r="B1032" s="45"/>
    </row>
    <row r="1033" spans="2:2" x14ac:dyDescent="0.3">
      <c r="B1033" s="45"/>
    </row>
    <row r="1034" spans="2:2" x14ac:dyDescent="0.3">
      <c r="B1034" s="45"/>
    </row>
    <row r="1035" spans="2:2" x14ac:dyDescent="0.3">
      <c r="B1035" s="45"/>
    </row>
    <row r="1036" spans="2:2" x14ac:dyDescent="0.3">
      <c r="B1036" s="45"/>
    </row>
    <row r="1037" spans="2:2" x14ac:dyDescent="0.3">
      <c r="B1037" s="45"/>
    </row>
    <row r="1038" spans="2:2" x14ac:dyDescent="0.3">
      <c r="B1038" s="45"/>
    </row>
    <row r="1039" spans="2:2" x14ac:dyDescent="0.3">
      <c r="B1039" s="45"/>
    </row>
    <row r="1040" spans="2:2" x14ac:dyDescent="0.3">
      <c r="B1040" s="45"/>
    </row>
    <row r="1041" spans="2:2" x14ac:dyDescent="0.3">
      <c r="B1041" s="45"/>
    </row>
    <row r="1042" spans="2:2" x14ac:dyDescent="0.3">
      <c r="B1042" s="45"/>
    </row>
    <row r="1043" spans="2:2" x14ac:dyDescent="0.3">
      <c r="B1043" s="45"/>
    </row>
    <row r="1044" spans="2:2" x14ac:dyDescent="0.3">
      <c r="B1044" s="45"/>
    </row>
    <row r="1045" spans="2:2" x14ac:dyDescent="0.3">
      <c r="B1045" s="45"/>
    </row>
    <row r="1046" spans="2:2" x14ac:dyDescent="0.3">
      <c r="B1046" s="45"/>
    </row>
    <row r="1047" spans="2:2" x14ac:dyDescent="0.3">
      <c r="B1047" s="45"/>
    </row>
    <row r="1048" spans="2:2" x14ac:dyDescent="0.3">
      <c r="B1048" s="45"/>
    </row>
    <row r="1049" spans="2:2" x14ac:dyDescent="0.3">
      <c r="B1049" s="45"/>
    </row>
    <row r="1050" spans="2:2" x14ac:dyDescent="0.3">
      <c r="B1050" s="45"/>
    </row>
    <row r="1051" spans="2:2" x14ac:dyDescent="0.3">
      <c r="B1051" s="45"/>
    </row>
    <row r="1052" spans="2:2" x14ac:dyDescent="0.3">
      <c r="B1052" s="45"/>
    </row>
    <row r="1053" spans="2:2" x14ac:dyDescent="0.3">
      <c r="B1053" s="45"/>
    </row>
    <row r="1054" spans="2:2" x14ac:dyDescent="0.3">
      <c r="B1054" s="45"/>
    </row>
    <row r="1055" spans="2:2" x14ac:dyDescent="0.3">
      <c r="B1055" s="45"/>
    </row>
    <row r="1056" spans="2:2" x14ac:dyDescent="0.3">
      <c r="B1056" s="45"/>
    </row>
    <row r="1057" spans="2:2" x14ac:dyDescent="0.3">
      <c r="B1057" s="45"/>
    </row>
    <row r="1058" spans="2:2" x14ac:dyDescent="0.3">
      <c r="B1058" s="45"/>
    </row>
    <row r="1059" spans="2:2" x14ac:dyDescent="0.3">
      <c r="B1059" s="45"/>
    </row>
    <row r="1060" spans="2:2" x14ac:dyDescent="0.3">
      <c r="B1060" s="45"/>
    </row>
    <row r="1061" spans="2:2" x14ac:dyDescent="0.3">
      <c r="B1061" s="45"/>
    </row>
    <row r="1062" spans="2:2" x14ac:dyDescent="0.3">
      <c r="B1062" s="45"/>
    </row>
    <row r="1063" spans="2:2" x14ac:dyDescent="0.3">
      <c r="B1063" s="45"/>
    </row>
    <row r="1064" spans="2:2" x14ac:dyDescent="0.3">
      <c r="B1064" s="45"/>
    </row>
    <row r="1065" spans="2:2" x14ac:dyDescent="0.3">
      <c r="B1065" s="45"/>
    </row>
    <row r="1066" spans="2:2" x14ac:dyDescent="0.3">
      <c r="B1066" s="45"/>
    </row>
    <row r="1067" spans="2:2" x14ac:dyDescent="0.3">
      <c r="B1067" s="45"/>
    </row>
    <row r="1068" spans="2:2" x14ac:dyDescent="0.3">
      <c r="B1068" s="45"/>
    </row>
    <row r="1069" spans="2:2" x14ac:dyDescent="0.3">
      <c r="B1069" s="45"/>
    </row>
    <row r="1070" spans="2:2" x14ac:dyDescent="0.3">
      <c r="B1070" s="45"/>
    </row>
    <row r="1071" spans="2:2" x14ac:dyDescent="0.3">
      <c r="B1071" s="45"/>
    </row>
    <row r="1072" spans="2:2" x14ac:dyDescent="0.3">
      <c r="B1072" s="45"/>
    </row>
    <row r="1073" spans="2:2" x14ac:dyDescent="0.3">
      <c r="B1073" s="45"/>
    </row>
    <row r="1074" spans="2:2" x14ac:dyDescent="0.3">
      <c r="B1074" s="45"/>
    </row>
    <row r="1075" spans="2:2" x14ac:dyDescent="0.3">
      <c r="B1075" s="45"/>
    </row>
    <row r="1076" spans="2:2" x14ac:dyDescent="0.3">
      <c r="B1076" s="45"/>
    </row>
    <row r="1077" spans="2:2" x14ac:dyDescent="0.3">
      <c r="B1077" s="45"/>
    </row>
    <row r="1078" spans="2:2" x14ac:dyDescent="0.3">
      <c r="B1078" s="45"/>
    </row>
    <row r="1079" spans="2:2" x14ac:dyDescent="0.3">
      <c r="B1079" s="45"/>
    </row>
    <row r="1080" spans="2:2" x14ac:dyDescent="0.3">
      <c r="B1080" s="45"/>
    </row>
    <row r="1081" spans="2:2" x14ac:dyDescent="0.3">
      <c r="B1081" s="45"/>
    </row>
    <row r="1082" spans="2:2" x14ac:dyDescent="0.3">
      <c r="B1082" s="45"/>
    </row>
    <row r="1083" spans="2:2" x14ac:dyDescent="0.3">
      <c r="B1083" s="45"/>
    </row>
    <row r="1084" spans="2:2" x14ac:dyDescent="0.3">
      <c r="B1084" s="45"/>
    </row>
    <row r="1085" spans="2:2" x14ac:dyDescent="0.3">
      <c r="B1085" s="45"/>
    </row>
    <row r="1086" spans="2:2" x14ac:dyDescent="0.3">
      <c r="B1086" s="45"/>
    </row>
    <row r="1087" spans="2:2" x14ac:dyDescent="0.3">
      <c r="B1087" s="45"/>
    </row>
    <row r="1088" spans="2:2" x14ac:dyDescent="0.3">
      <c r="B1088" s="45"/>
    </row>
    <row r="1089" spans="2:2" x14ac:dyDescent="0.3">
      <c r="B1089" s="45"/>
    </row>
    <row r="1090" spans="2:2" x14ac:dyDescent="0.3">
      <c r="B1090" s="45"/>
    </row>
    <row r="1091" spans="2:2" x14ac:dyDescent="0.3">
      <c r="B1091" s="45"/>
    </row>
    <row r="1092" spans="2:2" x14ac:dyDescent="0.3">
      <c r="B1092" s="45"/>
    </row>
    <row r="1093" spans="2:2" x14ac:dyDescent="0.3">
      <c r="B1093" s="45"/>
    </row>
    <row r="1094" spans="2:2" x14ac:dyDescent="0.3">
      <c r="B1094" s="45"/>
    </row>
    <row r="1095" spans="2:2" x14ac:dyDescent="0.3">
      <c r="B1095" s="45"/>
    </row>
    <row r="1096" spans="2:2" x14ac:dyDescent="0.3">
      <c r="B1096" s="45"/>
    </row>
    <row r="1097" spans="2:2" x14ac:dyDescent="0.3">
      <c r="B1097" s="45"/>
    </row>
    <row r="1098" spans="2:2" x14ac:dyDescent="0.3">
      <c r="B1098" s="45"/>
    </row>
    <row r="1099" spans="2:2" x14ac:dyDescent="0.3">
      <c r="B1099" s="45"/>
    </row>
    <row r="1100" spans="2:2" x14ac:dyDescent="0.3">
      <c r="B1100" s="45"/>
    </row>
    <row r="1101" spans="2:2" x14ac:dyDescent="0.3">
      <c r="B1101" s="45"/>
    </row>
    <row r="1102" spans="2:2" x14ac:dyDescent="0.3">
      <c r="B1102" s="45"/>
    </row>
    <row r="1103" spans="2:2" x14ac:dyDescent="0.3">
      <c r="B1103" s="45"/>
    </row>
    <row r="1104" spans="2:2" x14ac:dyDescent="0.3">
      <c r="B1104" s="45"/>
    </row>
    <row r="1105" spans="2:2" x14ac:dyDescent="0.3">
      <c r="B1105" s="45"/>
    </row>
    <row r="1106" spans="2:2" x14ac:dyDescent="0.3">
      <c r="B1106" s="45"/>
    </row>
    <row r="1107" spans="2:2" x14ac:dyDescent="0.3">
      <c r="B1107" s="45"/>
    </row>
    <row r="1108" spans="2:2" x14ac:dyDescent="0.3">
      <c r="B1108" s="45"/>
    </row>
    <row r="1109" spans="2:2" x14ac:dyDescent="0.3">
      <c r="B1109" s="45"/>
    </row>
    <row r="1110" spans="2:2" x14ac:dyDescent="0.3">
      <c r="B1110" s="45"/>
    </row>
    <row r="1111" spans="2:2" x14ac:dyDescent="0.3">
      <c r="B1111" s="45"/>
    </row>
    <row r="1112" spans="2:2" x14ac:dyDescent="0.3">
      <c r="B1112" s="45"/>
    </row>
    <row r="1113" spans="2:2" x14ac:dyDescent="0.3">
      <c r="B1113" s="45"/>
    </row>
    <row r="1114" spans="2:2" x14ac:dyDescent="0.3">
      <c r="B1114" s="45"/>
    </row>
    <row r="1115" spans="2:2" x14ac:dyDescent="0.3">
      <c r="B1115" s="45"/>
    </row>
    <row r="1116" spans="2:2" x14ac:dyDescent="0.3">
      <c r="B1116" s="45"/>
    </row>
    <row r="1117" spans="2:2" x14ac:dyDescent="0.3">
      <c r="B1117" s="45"/>
    </row>
    <row r="1118" spans="2:2" x14ac:dyDescent="0.3">
      <c r="B1118" s="45"/>
    </row>
    <row r="1119" spans="2:2" x14ac:dyDescent="0.3">
      <c r="B1119" s="45"/>
    </row>
    <row r="1120" spans="2:2" x14ac:dyDescent="0.3">
      <c r="B1120" s="45"/>
    </row>
    <row r="1121" spans="2:2" x14ac:dyDescent="0.3">
      <c r="B1121" s="45"/>
    </row>
    <row r="1122" spans="2:2" x14ac:dyDescent="0.3">
      <c r="B1122" s="45"/>
    </row>
    <row r="1123" spans="2:2" x14ac:dyDescent="0.3">
      <c r="B1123" s="45"/>
    </row>
    <row r="1124" spans="2:2" x14ac:dyDescent="0.3">
      <c r="B1124" s="45"/>
    </row>
    <row r="1125" spans="2:2" x14ac:dyDescent="0.3">
      <c r="B1125" s="45"/>
    </row>
    <row r="1126" spans="2:2" x14ac:dyDescent="0.3">
      <c r="B1126" s="45"/>
    </row>
    <row r="1127" spans="2:2" x14ac:dyDescent="0.3">
      <c r="B1127" s="45"/>
    </row>
    <row r="1128" spans="2:2" x14ac:dyDescent="0.3">
      <c r="B1128" s="45"/>
    </row>
    <row r="1129" spans="2:2" x14ac:dyDescent="0.3">
      <c r="B1129" s="45"/>
    </row>
    <row r="1130" spans="2:2" x14ac:dyDescent="0.3">
      <c r="B1130" s="45"/>
    </row>
    <row r="1131" spans="2:2" x14ac:dyDescent="0.3">
      <c r="B1131" s="45"/>
    </row>
    <row r="1132" spans="2:2" x14ac:dyDescent="0.3">
      <c r="B1132" s="45"/>
    </row>
    <row r="1133" spans="2:2" x14ac:dyDescent="0.3">
      <c r="B1133" s="45"/>
    </row>
    <row r="1134" spans="2:2" x14ac:dyDescent="0.3">
      <c r="B1134" s="45"/>
    </row>
    <row r="1135" spans="2:2" x14ac:dyDescent="0.3">
      <c r="B1135" s="45"/>
    </row>
    <row r="1136" spans="2:2" x14ac:dyDescent="0.3">
      <c r="B1136" s="45"/>
    </row>
    <row r="1137" spans="2:2" x14ac:dyDescent="0.3">
      <c r="B1137" s="45"/>
    </row>
    <row r="1138" spans="2:2" x14ac:dyDescent="0.3">
      <c r="B1138" s="45"/>
    </row>
    <row r="1139" spans="2:2" x14ac:dyDescent="0.3">
      <c r="B1139" s="45"/>
    </row>
    <row r="1140" spans="2:2" x14ac:dyDescent="0.3">
      <c r="B1140" s="45"/>
    </row>
    <row r="1141" spans="2:2" x14ac:dyDescent="0.3">
      <c r="B1141" s="45"/>
    </row>
    <row r="1142" spans="2:2" x14ac:dyDescent="0.3">
      <c r="B1142" s="45"/>
    </row>
    <row r="1143" spans="2:2" x14ac:dyDescent="0.3">
      <c r="B1143" s="45"/>
    </row>
    <row r="1144" spans="2:2" x14ac:dyDescent="0.3">
      <c r="B1144" s="45"/>
    </row>
    <row r="1145" spans="2:2" x14ac:dyDescent="0.3">
      <c r="B1145" s="45"/>
    </row>
    <row r="1146" spans="2:2" x14ac:dyDescent="0.3">
      <c r="B1146" s="45"/>
    </row>
    <row r="1147" spans="2:2" x14ac:dyDescent="0.3">
      <c r="B1147" s="45"/>
    </row>
    <row r="1148" spans="2:2" x14ac:dyDescent="0.3">
      <c r="B1148" s="45"/>
    </row>
    <row r="1149" spans="2:2" x14ac:dyDescent="0.3">
      <c r="B1149" s="45"/>
    </row>
    <row r="1150" spans="2:2" x14ac:dyDescent="0.3">
      <c r="B1150" s="45"/>
    </row>
    <row r="1151" spans="2:2" x14ac:dyDescent="0.3">
      <c r="B1151" s="45"/>
    </row>
    <row r="1152" spans="2:2" x14ac:dyDescent="0.3">
      <c r="B1152" s="45"/>
    </row>
    <row r="1153" spans="2:2" x14ac:dyDescent="0.3">
      <c r="B1153" s="45"/>
    </row>
    <row r="1154" spans="2:2" x14ac:dyDescent="0.3">
      <c r="B1154" s="45"/>
    </row>
    <row r="1155" spans="2:2" x14ac:dyDescent="0.3">
      <c r="B1155" s="45"/>
    </row>
    <row r="1156" spans="2:2" x14ac:dyDescent="0.3">
      <c r="B1156" s="45"/>
    </row>
    <row r="1157" spans="2:2" x14ac:dyDescent="0.3">
      <c r="B1157" s="45"/>
    </row>
    <row r="1158" spans="2:2" x14ac:dyDescent="0.3">
      <c r="B1158" s="45"/>
    </row>
    <row r="1159" spans="2:2" x14ac:dyDescent="0.3">
      <c r="B1159" s="45"/>
    </row>
    <row r="1160" spans="2:2" x14ac:dyDescent="0.3">
      <c r="B1160" s="45"/>
    </row>
    <row r="1161" spans="2:2" x14ac:dyDescent="0.3">
      <c r="B1161" s="45"/>
    </row>
    <row r="1162" spans="2:2" x14ac:dyDescent="0.3">
      <c r="B1162" s="45"/>
    </row>
    <row r="1163" spans="2:2" x14ac:dyDescent="0.3">
      <c r="B1163" s="45"/>
    </row>
    <row r="1164" spans="2:2" x14ac:dyDescent="0.3">
      <c r="B1164" s="45"/>
    </row>
    <row r="1165" spans="2:2" x14ac:dyDescent="0.3">
      <c r="B1165" s="45"/>
    </row>
    <row r="1166" spans="2:2" x14ac:dyDescent="0.3">
      <c r="B1166" s="45"/>
    </row>
    <row r="1167" spans="2:2" x14ac:dyDescent="0.3">
      <c r="B1167" s="45"/>
    </row>
    <row r="1168" spans="2:2" x14ac:dyDescent="0.3">
      <c r="B1168" s="45"/>
    </row>
    <row r="1169" spans="2:2" x14ac:dyDescent="0.3">
      <c r="B1169" s="45"/>
    </row>
    <row r="1170" spans="2:2" x14ac:dyDescent="0.3">
      <c r="B1170" s="45"/>
    </row>
    <row r="1171" spans="2:2" x14ac:dyDescent="0.3">
      <c r="B1171" s="45"/>
    </row>
    <row r="1172" spans="2:2" x14ac:dyDescent="0.3">
      <c r="B1172" s="45"/>
    </row>
    <row r="1173" spans="2:2" x14ac:dyDescent="0.3">
      <c r="B1173" s="45"/>
    </row>
    <row r="1174" spans="2:2" x14ac:dyDescent="0.3">
      <c r="B1174" s="45"/>
    </row>
    <row r="1175" spans="2:2" x14ac:dyDescent="0.3">
      <c r="B1175" s="45"/>
    </row>
    <row r="1176" spans="2:2" x14ac:dyDescent="0.3">
      <c r="B1176" s="45"/>
    </row>
    <row r="1177" spans="2:2" x14ac:dyDescent="0.3">
      <c r="B1177" s="45"/>
    </row>
    <row r="1178" spans="2:2" x14ac:dyDescent="0.3">
      <c r="B1178" s="45"/>
    </row>
    <row r="1179" spans="2:2" x14ac:dyDescent="0.3">
      <c r="B1179" s="45"/>
    </row>
    <row r="1180" spans="2:2" x14ac:dyDescent="0.3">
      <c r="B1180" s="45"/>
    </row>
    <row r="1181" spans="2:2" x14ac:dyDescent="0.3">
      <c r="B1181" s="45"/>
    </row>
    <row r="1182" spans="2:2" x14ac:dyDescent="0.3">
      <c r="B1182" s="45"/>
    </row>
    <row r="1183" spans="2:2" x14ac:dyDescent="0.3">
      <c r="B1183" s="45"/>
    </row>
    <row r="1184" spans="2:2" x14ac:dyDescent="0.3">
      <c r="B1184" s="45"/>
    </row>
    <row r="1185" spans="2:2" x14ac:dyDescent="0.3">
      <c r="B1185" s="45"/>
    </row>
    <row r="1186" spans="2:2" x14ac:dyDescent="0.3">
      <c r="B1186" s="45"/>
    </row>
    <row r="1187" spans="2:2" x14ac:dyDescent="0.3">
      <c r="B1187" s="45"/>
    </row>
    <row r="1188" spans="2:2" x14ac:dyDescent="0.3">
      <c r="B1188" s="45"/>
    </row>
    <row r="1189" spans="2:2" x14ac:dyDescent="0.3">
      <c r="B1189" s="45"/>
    </row>
    <row r="1190" spans="2:2" x14ac:dyDescent="0.3">
      <c r="B1190" s="45"/>
    </row>
    <row r="1191" spans="2:2" x14ac:dyDescent="0.3">
      <c r="B1191" s="45"/>
    </row>
    <row r="1192" spans="2:2" x14ac:dyDescent="0.3">
      <c r="B1192" s="45"/>
    </row>
    <row r="1193" spans="2:2" x14ac:dyDescent="0.3">
      <c r="B1193" s="45"/>
    </row>
    <row r="1194" spans="2:2" x14ac:dyDescent="0.3">
      <c r="B1194" s="45"/>
    </row>
    <row r="1195" spans="2:2" x14ac:dyDescent="0.3">
      <c r="B1195" s="45"/>
    </row>
    <row r="1196" spans="2:2" x14ac:dyDescent="0.3">
      <c r="B1196" s="45"/>
    </row>
    <row r="1197" spans="2:2" x14ac:dyDescent="0.3">
      <c r="B1197" s="45"/>
    </row>
    <row r="1198" spans="2:2" x14ac:dyDescent="0.3">
      <c r="B1198" s="45"/>
    </row>
    <row r="1199" spans="2:2" x14ac:dyDescent="0.3">
      <c r="B1199" s="45"/>
    </row>
    <row r="1200" spans="2:2" x14ac:dyDescent="0.3">
      <c r="B1200" s="45"/>
    </row>
    <row r="1201" spans="2:2" x14ac:dyDescent="0.3">
      <c r="B1201" s="45"/>
    </row>
    <row r="1202" spans="2:2" x14ac:dyDescent="0.3">
      <c r="B1202" s="45"/>
    </row>
    <row r="1203" spans="2:2" x14ac:dyDescent="0.3">
      <c r="B1203" s="45"/>
    </row>
    <row r="1204" spans="2:2" x14ac:dyDescent="0.3">
      <c r="B1204" s="45"/>
    </row>
    <row r="1205" spans="2:2" x14ac:dyDescent="0.3">
      <c r="B1205" s="45"/>
    </row>
    <row r="1206" spans="2:2" x14ac:dyDescent="0.3">
      <c r="B1206" s="45"/>
    </row>
    <row r="1207" spans="2:2" x14ac:dyDescent="0.3">
      <c r="B1207" s="45"/>
    </row>
    <row r="1208" spans="2:2" x14ac:dyDescent="0.3">
      <c r="B1208" s="45"/>
    </row>
    <row r="1209" spans="2:2" x14ac:dyDescent="0.3">
      <c r="B1209" s="45"/>
    </row>
    <row r="1210" spans="2:2" x14ac:dyDescent="0.3">
      <c r="B1210" s="45"/>
    </row>
    <row r="1211" spans="2:2" x14ac:dyDescent="0.3">
      <c r="B1211" s="45"/>
    </row>
    <row r="1212" spans="2:2" x14ac:dyDescent="0.3">
      <c r="B1212" s="45"/>
    </row>
    <row r="1213" spans="2:2" x14ac:dyDescent="0.3">
      <c r="B1213" s="45"/>
    </row>
    <row r="1214" spans="2:2" x14ac:dyDescent="0.3">
      <c r="B1214" s="45"/>
    </row>
    <row r="1215" spans="2:2" x14ac:dyDescent="0.3">
      <c r="B1215" s="45"/>
    </row>
    <row r="1216" spans="2:2" x14ac:dyDescent="0.3">
      <c r="B1216" s="45"/>
    </row>
    <row r="1217" spans="2:2" x14ac:dyDescent="0.3">
      <c r="B1217" s="45"/>
    </row>
    <row r="1218" spans="2:2" x14ac:dyDescent="0.3">
      <c r="B1218" s="45"/>
    </row>
    <row r="1219" spans="2:2" x14ac:dyDescent="0.3">
      <c r="B1219" s="45"/>
    </row>
    <row r="1220" spans="2:2" x14ac:dyDescent="0.3">
      <c r="B1220" s="45"/>
    </row>
    <row r="1221" spans="2:2" x14ac:dyDescent="0.3">
      <c r="B1221" s="45"/>
    </row>
    <row r="1222" spans="2:2" x14ac:dyDescent="0.3">
      <c r="B1222" s="45"/>
    </row>
    <row r="1223" spans="2:2" x14ac:dyDescent="0.3">
      <c r="B1223" s="45"/>
    </row>
    <row r="1224" spans="2:2" x14ac:dyDescent="0.3">
      <c r="B1224" s="45"/>
    </row>
    <row r="1225" spans="2:2" x14ac:dyDescent="0.3">
      <c r="B1225" s="45"/>
    </row>
    <row r="1226" spans="2:2" x14ac:dyDescent="0.3">
      <c r="B1226" s="45"/>
    </row>
    <row r="1227" spans="2:2" x14ac:dyDescent="0.3">
      <c r="B1227" s="45"/>
    </row>
    <row r="1228" spans="2:2" x14ac:dyDescent="0.3">
      <c r="B1228" s="45"/>
    </row>
    <row r="1229" spans="2:2" x14ac:dyDescent="0.3">
      <c r="B1229" s="45"/>
    </row>
    <row r="1230" spans="2:2" x14ac:dyDescent="0.3">
      <c r="B1230" s="45"/>
    </row>
    <row r="1231" spans="2:2" x14ac:dyDescent="0.3">
      <c r="B1231" s="45"/>
    </row>
    <row r="1232" spans="2:2" x14ac:dyDescent="0.3">
      <c r="B1232" s="45"/>
    </row>
    <row r="1233" spans="2:2" x14ac:dyDescent="0.3">
      <c r="B1233" s="45"/>
    </row>
    <row r="1234" spans="2:2" x14ac:dyDescent="0.3">
      <c r="B1234" s="45"/>
    </row>
    <row r="1235" spans="2:2" x14ac:dyDescent="0.3">
      <c r="B1235" s="45"/>
    </row>
    <row r="1236" spans="2:2" x14ac:dyDescent="0.3">
      <c r="B1236" s="45"/>
    </row>
    <row r="1237" spans="2:2" x14ac:dyDescent="0.3">
      <c r="B1237" s="45"/>
    </row>
    <row r="1238" spans="2:2" x14ac:dyDescent="0.3">
      <c r="B1238" s="45"/>
    </row>
    <row r="1239" spans="2:2" x14ac:dyDescent="0.3">
      <c r="B1239" s="45"/>
    </row>
    <row r="1240" spans="2:2" x14ac:dyDescent="0.3">
      <c r="B1240" s="45"/>
    </row>
    <row r="1241" spans="2:2" x14ac:dyDescent="0.3">
      <c r="B1241" s="45"/>
    </row>
    <row r="1242" spans="2:2" x14ac:dyDescent="0.3">
      <c r="B1242" s="45"/>
    </row>
    <row r="1243" spans="2:2" x14ac:dyDescent="0.3">
      <c r="B1243" s="45"/>
    </row>
    <row r="1244" spans="2:2" x14ac:dyDescent="0.3">
      <c r="B1244" s="45"/>
    </row>
    <row r="1245" spans="2:2" x14ac:dyDescent="0.3">
      <c r="B1245" s="45"/>
    </row>
    <row r="1246" spans="2:2" x14ac:dyDescent="0.3">
      <c r="B1246" s="45"/>
    </row>
    <row r="1247" spans="2:2" x14ac:dyDescent="0.3">
      <c r="B1247" s="45"/>
    </row>
    <row r="1248" spans="2:2" x14ac:dyDescent="0.3">
      <c r="B1248" s="45"/>
    </row>
    <row r="1249" spans="2:2" x14ac:dyDescent="0.3">
      <c r="B1249" s="45"/>
    </row>
    <row r="1250" spans="2:2" x14ac:dyDescent="0.3">
      <c r="B1250" s="45"/>
    </row>
    <row r="1251" spans="2:2" x14ac:dyDescent="0.3">
      <c r="B1251" s="45"/>
    </row>
    <row r="1252" spans="2:2" x14ac:dyDescent="0.3">
      <c r="B1252" s="45"/>
    </row>
    <row r="1253" spans="2:2" x14ac:dyDescent="0.3">
      <c r="B1253" s="45"/>
    </row>
    <row r="1254" spans="2:2" x14ac:dyDescent="0.3">
      <c r="B1254" s="45"/>
    </row>
    <row r="1255" spans="2:2" x14ac:dyDescent="0.3">
      <c r="B1255" s="45"/>
    </row>
    <row r="1256" spans="2:2" x14ac:dyDescent="0.3">
      <c r="B1256" s="45"/>
    </row>
    <row r="1257" spans="2:2" x14ac:dyDescent="0.3">
      <c r="B1257" s="45"/>
    </row>
    <row r="1258" spans="2:2" x14ac:dyDescent="0.3">
      <c r="B1258" s="45"/>
    </row>
    <row r="1259" spans="2:2" x14ac:dyDescent="0.3">
      <c r="B1259" s="45"/>
    </row>
    <row r="1260" spans="2:2" x14ac:dyDescent="0.3">
      <c r="B1260" s="45"/>
    </row>
    <row r="1261" spans="2:2" x14ac:dyDescent="0.3">
      <c r="B1261" s="45"/>
    </row>
    <row r="1262" spans="2:2" x14ac:dyDescent="0.3">
      <c r="B1262" s="45"/>
    </row>
    <row r="1263" spans="2:2" x14ac:dyDescent="0.3">
      <c r="B1263" s="45"/>
    </row>
    <row r="1264" spans="2:2" x14ac:dyDescent="0.3">
      <c r="B1264" s="45"/>
    </row>
    <row r="1265" spans="2:2" x14ac:dyDescent="0.3">
      <c r="B1265" s="45"/>
    </row>
    <row r="1266" spans="2:2" x14ac:dyDescent="0.3">
      <c r="B1266" s="45"/>
    </row>
    <row r="1267" spans="2:2" x14ac:dyDescent="0.3">
      <c r="B1267" s="45"/>
    </row>
    <row r="1268" spans="2:2" x14ac:dyDescent="0.3">
      <c r="B1268" s="45"/>
    </row>
    <row r="1269" spans="2:2" x14ac:dyDescent="0.3">
      <c r="B1269" s="45"/>
    </row>
    <row r="1270" spans="2:2" x14ac:dyDescent="0.3">
      <c r="B1270" s="45"/>
    </row>
    <row r="1271" spans="2:2" x14ac:dyDescent="0.3">
      <c r="B1271" s="45"/>
    </row>
    <row r="1272" spans="2:2" x14ac:dyDescent="0.3">
      <c r="B1272" s="45"/>
    </row>
    <row r="1273" spans="2:2" x14ac:dyDescent="0.3">
      <c r="B1273" s="45"/>
    </row>
    <row r="1274" spans="2:2" x14ac:dyDescent="0.3">
      <c r="B1274" s="45"/>
    </row>
    <row r="1275" spans="2:2" x14ac:dyDescent="0.3">
      <c r="B1275" s="45"/>
    </row>
    <row r="1276" spans="2:2" x14ac:dyDescent="0.3">
      <c r="B1276" s="45"/>
    </row>
    <row r="1277" spans="2:2" x14ac:dyDescent="0.3">
      <c r="B1277" s="45"/>
    </row>
    <row r="1278" spans="2:2" x14ac:dyDescent="0.3">
      <c r="B1278" s="45"/>
    </row>
    <row r="1279" spans="2:2" x14ac:dyDescent="0.3">
      <c r="B1279" s="45"/>
    </row>
    <row r="1280" spans="2:2" x14ac:dyDescent="0.3">
      <c r="B1280" s="45"/>
    </row>
    <row r="1281" spans="2:2" x14ac:dyDescent="0.3">
      <c r="B1281" s="45"/>
    </row>
    <row r="1282" spans="2:2" x14ac:dyDescent="0.3">
      <c r="B1282" s="45"/>
    </row>
    <row r="1283" spans="2:2" x14ac:dyDescent="0.3">
      <c r="B1283" s="45"/>
    </row>
    <row r="1284" spans="2:2" x14ac:dyDescent="0.3">
      <c r="B1284" s="45"/>
    </row>
    <row r="1285" spans="2:2" x14ac:dyDescent="0.3">
      <c r="B1285" s="45"/>
    </row>
    <row r="1286" spans="2:2" x14ac:dyDescent="0.3">
      <c r="B1286" s="45"/>
    </row>
    <row r="1287" spans="2:2" x14ac:dyDescent="0.3">
      <c r="B1287" s="45"/>
    </row>
    <row r="1288" spans="2:2" x14ac:dyDescent="0.3">
      <c r="B1288" s="45"/>
    </row>
    <row r="1289" spans="2:2" x14ac:dyDescent="0.3">
      <c r="B1289" s="45"/>
    </row>
    <row r="1290" spans="2:2" x14ac:dyDescent="0.3">
      <c r="B1290" s="45"/>
    </row>
    <row r="1291" spans="2:2" x14ac:dyDescent="0.3">
      <c r="B1291" s="45"/>
    </row>
    <row r="1292" spans="2:2" x14ac:dyDescent="0.3">
      <c r="B1292" s="45"/>
    </row>
    <row r="1293" spans="2:2" x14ac:dyDescent="0.3">
      <c r="B1293" s="45"/>
    </row>
    <row r="1294" spans="2:2" x14ac:dyDescent="0.3">
      <c r="B1294" s="45"/>
    </row>
    <row r="1295" spans="2:2" x14ac:dyDescent="0.3">
      <c r="B1295" s="45"/>
    </row>
    <row r="1296" spans="2:2" x14ac:dyDescent="0.3">
      <c r="B1296" s="45"/>
    </row>
    <row r="1297" spans="2:2" x14ac:dyDescent="0.3">
      <c r="B1297" s="45"/>
    </row>
    <row r="1298" spans="2:2" x14ac:dyDescent="0.3">
      <c r="B1298" s="45"/>
    </row>
    <row r="1299" spans="2:2" x14ac:dyDescent="0.3">
      <c r="B1299" s="45"/>
    </row>
    <row r="1300" spans="2:2" x14ac:dyDescent="0.3">
      <c r="B1300" s="45"/>
    </row>
    <row r="1301" spans="2:2" x14ac:dyDescent="0.3">
      <c r="B1301" s="45"/>
    </row>
    <row r="1302" spans="2:2" x14ac:dyDescent="0.3">
      <c r="B1302" s="45"/>
    </row>
    <row r="1303" spans="2:2" x14ac:dyDescent="0.3">
      <c r="B1303" s="45"/>
    </row>
    <row r="1304" spans="2:2" x14ac:dyDescent="0.3">
      <c r="B1304" s="45"/>
    </row>
    <row r="1305" spans="2:2" x14ac:dyDescent="0.3">
      <c r="B1305" s="45"/>
    </row>
    <row r="1306" spans="2:2" x14ac:dyDescent="0.3">
      <c r="B1306" s="45"/>
    </row>
    <row r="1307" spans="2:2" x14ac:dyDescent="0.3">
      <c r="B1307" s="45"/>
    </row>
    <row r="1308" spans="2:2" x14ac:dyDescent="0.3">
      <c r="B1308" s="45"/>
    </row>
    <row r="1309" spans="2:2" x14ac:dyDescent="0.3">
      <c r="B1309" s="45"/>
    </row>
    <row r="1310" spans="2:2" x14ac:dyDescent="0.3">
      <c r="B1310" s="45"/>
    </row>
    <row r="1311" spans="2:2" x14ac:dyDescent="0.3">
      <c r="B1311" s="45"/>
    </row>
    <row r="1312" spans="2:2" x14ac:dyDescent="0.3">
      <c r="B1312" s="45"/>
    </row>
    <row r="1313" spans="2:2" x14ac:dyDescent="0.3">
      <c r="B1313" s="45"/>
    </row>
    <row r="1314" spans="2:2" x14ac:dyDescent="0.3">
      <c r="B1314" s="45"/>
    </row>
    <row r="1315" spans="2:2" x14ac:dyDescent="0.3">
      <c r="B1315" s="45"/>
    </row>
    <row r="1316" spans="2:2" x14ac:dyDescent="0.3">
      <c r="B1316" s="45"/>
    </row>
    <row r="1317" spans="2:2" x14ac:dyDescent="0.3">
      <c r="B1317" s="45"/>
    </row>
    <row r="1318" spans="2:2" x14ac:dyDescent="0.3">
      <c r="B1318" s="45"/>
    </row>
    <row r="1319" spans="2:2" x14ac:dyDescent="0.3">
      <c r="B1319" s="45"/>
    </row>
    <row r="1320" spans="2:2" x14ac:dyDescent="0.3">
      <c r="B1320" s="45"/>
    </row>
    <row r="1321" spans="2:2" x14ac:dyDescent="0.3">
      <c r="B1321" s="45"/>
    </row>
    <row r="1322" spans="2:2" x14ac:dyDescent="0.3">
      <c r="B1322" s="45"/>
    </row>
    <row r="1323" spans="2:2" x14ac:dyDescent="0.3">
      <c r="B1323" s="45"/>
    </row>
    <row r="1324" spans="2:2" x14ac:dyDescent="0.3">
      <c r="B1324" s="45"/>
    </row>
    <row r="1325" spans="2:2" x14ac:dyDescent="0.3">
      <c r="B1325" s="45"/>
    </row>
    <row r="1326" spans="2:2" x14ac:dyDescent="0.3">
      <c r="B1326" s="45"/>
    </row>
    <row r="1327" spans="2:2" x14ac:dyDescent="0.3">
      <c r="B1327" s="45"/>
    </row>
    <row r="1328" spans="2:2" x14ac:dyDescent="0.3">
      <c r="B1328" s="45"/>
    </row>
    <row r="1329" spans="2:2" x14ac:dyDescent="0.3">
      <c r="B1329" s="45"/>
    </row>
    <row r="1330" spans="2:2" x14ac:dyDescent="0.3">
      <c r="B1330" s="45"/>
    </row>
    <row r="1331" spans="2:2" x14ac:dyDescent="0.3">
      <c r="B1331" s="45"/>
    </row>
    <row r="1332" spans="2:2" x14ac:dyDescent="0.3">
      <c r="B1332" s="45"/>
    </row>
    <row r="1333" spans="2:2" x14ac:dyDescent="0.3">
      <c r="B1333" s="45"/>
    </row>
    <row r="1334" spans="2:2" x14ac:dyDescent="0.3">
      <c r="B1334" s="45"/>
    </row>
    <row r="1335" spans="2:2" x14ac:dyDescent="0.3">
      <c r="B1335" s="45"/>
    </row>
    <row r="1336" spans="2:2" x14ac:dyDescent="0.3">
      <c r="B1336" s="45"/>
    </row>
    <row r="1337" spans="2:2" x14ac:dyDescent="0.3">
      <c r="B1337" s="45"/>
    </row>
    <row r="1338" spans="2:2" x14ac:dyDescent="0.3">
      <c r="B1338" s="45"/>
    </row>
    <row r="1339" spans="2:2" x14ac:dyDescent="0.3">
      <c r="B1339" s="45"/>
    </row>
    <row r="1340" spans="2:2" x14ac:dyDescent="0.3">
      <c r="B1340" s="45"/>
    </row>
    <row r="1341" spans="2:2" x14ac:dyDescent="0.3">
      <c r="B1341" s="45"/>
    </row>
    <row r="1342" spans="2:2" x14ac:dyDescent="0.3">
      <c r="B1342" s="45"/>
    </row>
    <row r="1343" spans="2:2" x14ac:dyDescent="0.3">
      <c r="B1343" s="45"/>
    </row>
    <row r="1344" spans="2:2" x14ac:dyDescent="0.3">
      <c r="B1344" s="45"/>
    </row>
    <row r="1345" spans="2:2" x14ac:dyDescent="0.3">
      <c r="B1345" s="45"/>
    </row>
    <row r="1346" spans="2:2" x14ac:dyDescent="0.3">
      <c r="B1346" s="45"/>
    </row>
    <row r="1347" spans="2:2" x14ac:dyDescent="0.3">
      <c r="B1347" s="45"/>
    </row>
    <row r="1348" spans="2:2" x14ac:dyDescent="0.3">
      <c r="B1348" s="45"/>
    </row>
    <row r="1349" spans="2:2" x14ac:dyDescent="0.3">
      <c r="B1349" s="45"/>
    </row>
    <row r="1350" spans="2:2" x14ac:dyDescent="0.3">
      <c r="B1350" s="45"/>
    </row>
    <row r="1351" spans="2:2" x14ac:dyDescent="0.3">
      <c r="B1351" s="45"/>
    </row>
    <row r="1352" spans="2:2" x14ac:dyDescent="0.3">
      <c r="B1352" s="45"/>
    </row>
    <row r="1353" spans="2:2" x14ac:dyDescent="0.3">
      <c r="B1353" s="45"/>
    </row>
    <row r="1354" spans="2:2" x14ac:dyDescent="0.3">
      <c r="B1354" s="45"/>
    </row>
    <row r="1355" spans="2:2" x14ac:dyDescent="0.3">
      <c r="B1355" s="45"/>
    </row>
    <row r="1356" spans="2:2" x14ac:dyDescent="0.3">
      <c r="B1356" s="45"/>
    </row>
    <row r="1357" spans="2:2" x14ac:dyDescent="0.3">
      <c r="B1357" s="45"/>
    </row>
    <row r="1358" spans="2:2" x14ac:dyDescent="0.3">
      <c r="B1358" s="45"/>
    </row>
    <row r="1359" spans="2:2" x14ac:dyDescent="0.3">
      <c r="B1359" s="45"/>
    </row>
    <row r="1360" spans="2:2" x14ac:dyDescent="0.3">
      <c r="B1360" s="45"/>
    </row>
    <row r="1361" spans="2:2" x14ac:dyDescent="0.3">
      <c r="B1361" s="45"/>
    </row>
    <row r="1362" spans="2:2" x14ac:dyDescent="0.3">
      <c r="B1362" s="45"/>
    </row>
    <row r="1363" spans="2:2" x14ac:dyDescent="0.3">
      <c r="B1363" s="45"/>
    </row>
    <row r="1364" spans="2:2" x14ac:dyDescent="0.3">
      <c r="B1364" s="45"/>
    </row>
    <row r="1365" spans="2:2" x14ac:dyDescent="0.3">
      <c r="B1365" s="45"/>
    </row>
    <row r="1366" spans="2:2" x14ac:dyDescent="0.3">
      <c r="B1366" s="45"/>
    </row>
    <row r="1367" spans="2:2" x14ac:dyDescent="0.3">
      <c r="B1367" s="45"/>
    </row>
    <row r="1368" spans="2:2" x14ac:dyDescent="0.3">
      <c r="B1368" s="45"/>
    </row>
    <row r="1369" spans="2:2" x14ac:dyDescent="0.3">
      <c r="B1369" s="45"/>
    </row>
    <row r="1370" spans="2:2" x14ac:dyDescent="0.3">
      <c r="B1370" s="45"/>
    </row>
    <row r="1371" spans="2:2" x14ac:dyDescent="0.3">
      <c r="B1371" s="45"/>
    </row>
    <row r="1372" spans="2:2" x14ac:dyDescent="0.3">
      <c r="B1372" s="45"/>
    </row>
    <row r="1373" spans="2:2" x14ac:dyDescent="0.3">
      <c r="B1373" s="45"/>
    </row>
    <row r="1374" spans="2:2" x14ac:dyDescent="0.3">
      <c r="B1374" s="45"/>
    </row>
    <row r="1375" spans="2:2" x14ac:dyDescent="0.3">
      <c r="B1375" s="45"/>
    </row>
    <row r="1376" spans="2:2" x14ac:dyDescent="0.3">
      <c r="B1376" s="45"/>
    </row>
    <row r="1377" spans="2:2" x14ac:dyDescent="0.3">
      <c r="B1377" s="45"/>
    </row>
    <row r="1378" spans="2:2" x14ac:dyDescent="0.3">
      <c r="B1378" s="45"/>
    </row>
    <row r="1379" spans="2:2" x14ac:dyDescent="0.3">
      <c r="B1379" s="45"/>
    </row>
    <row r="1380" spans="2:2" x14ac:dyDescent="0.3">
      <c r="B1380" s="45"/>
    </row>
    <row r="1381" spans="2:2" x14ac:dyDescent="0.3">
      <c r="B1381" s="45"/>
    </row>
    <row r="1382" spans="2:2" x14ac:dyDescent="0.3">
      <c r="B1382" s="45"/>
    </row>
    <row r="1383" spans="2:2" x14ac:dyDescent="0.3">
      <c r="B1383" s="45"/>
    </row>
    <row r="1384" spans="2:2" x14ac:dyDescent="0.3">
      <c r="B1384" s="45"/>
    </row>
    <row r="1385" spans="2:2" x14ac:dyDescent="0.3">
      <c r="B1385" s="45"/>
    </row>
    <row r="1386" spans="2:2" x14ac:dyDescent="0.3">
      <c r="B1386" s="45"/>
    </row>
    <row r="1387" spans="2:2" x14ac:dyDescent="0.3">
      <c r="B1387" s="45"/>
    </row>
    <row r="1388" spans="2:2" x14ac:dyDescent="0.3">
      <c r="B1388" s="45"/>
    </row>
    <row r="1389" spans="2:2" x14ac:dyDescent="0.3">
      <c r="B1389" s="45"/>
    </row>
    <row r="1390" spans="2:2" x14ac:dyDescent="0.3">
      <c r="B1390" s="45"/>
    </row>
    <row r="1391" spans="2:2" x14ac:dyDescent="0.3">
      <c r="B1391" s="45"/>
    </row>
    <row r="1392" spans="2:2" x14ac:dyDescent="0.3">
      <c r="B1392" s="45"/>
    </row>
    <row r="1393" spans="2:2" x14ac:dyDescent="0.3">
      <c r="B1393" s="45"/>
    </row>
    <row r="1394" spans="2:2" x14ac:dyDescent="0.3">
      <c r="B1394" s="45"/>
    </row>
    <row r="1395" spans="2:2" x14ac:dyDescent="0.3">
      <c r="B1395" s="45"/>
    </row>
    <row r="1396" spans="2:2" x14ac:dyDescent="0.3">
      <c r="B1396" s="45"/>
    </row>
    <row r="1397" spans="2:2" x14ac:dyDescent="0.3">
      <c r="B1397" s="45"/>
    </row>
    <row r="1398" spans="2:2" x14ac:dyDescent="0.3">
      <c r="B1398" s="45"/>
    </row>
    <row r="1399" spans="2:2" x14ac:dyDescent="0.3">
      <c r="B1399" s="45"/>
    </row>
    <row r="1400" spans="2:2" x14ac:dyDescent="0.3">
      <c r="B1400" s="45"/>
    </row>
    <row r="1401" spans="2:2" x14ac:dyDescent="0.3">
      <c r="B1401" s="45"/>
    </row>
    <row r="1402" spans="2:2" x14ac:dyDescent="0.3">
      <c r="B1402" s="45"/>
    </row>
    <row r="1403" spans="2:2" x14ac:dyDescent="0.3">
      <c r="B1403" s="45"/>
    </row>
    <row r="1404" spans="2:2" x14ac:dyDescent="0.3">
      <c r="B1404" s="45"/>
    </row>
    <row r="1405" spans="2:2" x14ac:dyDescent="0.3">
      <c r="B1405" s="45"/>
    </row>
    <row r="1406" spans="2:2" x14ac:dyDescent="0.3">
      <c r="B1406" s="45"/>
    </row>
    <row r="1407" spans="2:2" x14ac:dyDescent="0.3">
      <c r="B1407" s="45"/>
    </row>
    <row r="1408" spans="2:2" x14ac:dyDescent="0.3">
      <c r="B1408" s="45"/>
    </row>
    <row r="1409" spans="2:2" x14ac:dyDescent="0.3">
      <c r="B1409" s="45"/>
    </row>
    <row r="1410" spans="2:2" x14ac:dyDescent="0.3">
      <c r="B1410" s="45"/>
    </row>
    <row r="1411" spans="2:2" x14ac:dyDescent="0.3">
      <c r="B1411" s="45"/>
    </row>
    <row r="1412" spans="2:2" x14ac:dyDescent="0.3">
      <c r="B1412" s="45"/>
    </row>
    <row r="1413" spans="2:2" x14ac:dyDescent="0.3">
      <c r="B1413" s="45"/>
    </row>
    <row r="1414" spans="2:2" x14ac:dyDescent="0.3">
      <c r="B1414" s="45"/>
    </row>
    <row r="1415" spans="2:2" x14ac:dyDescent="0.3">
      <c r="B1415" s="45"/>
    </row>
    <row r="1416" spans="2:2" x14ac:dyDescent="0.3">
      <c r="B1416" s="45"/>
    </row>
    <row r="1417" spans="2:2" x14ac:dyDescent="0.3">
      <c r="B1417" s="45"/>
    </row>
    <row r="1418" spans="2:2" x14ac:dyDescent="0.3">
      <c r="B1418" s="45"/>
    </row>
    <row r="1419" spans="2:2" x14ac:dyDescent="0.3">
      <c r="B1419" s="45"/>
    </row>
    <row r="1420" spans="2:2" x14ac:dyDescent="0.3">
      <c r="B1420" s="45"/>
    </row>
    <row r="1421" spans="2:2" x14ac:dyDescent="0.3">
      <c r="B1421" s="45"/>
    </row>
    <row r="1422" spans="2:2" x14ac:dyDescent="0.3">
      <c r="B1422" s="45"/>
    </row>
    <row r="1423" spans="2:2" x14ac:dyDescent="0.3">
      <c r="B1423" s="45"/>
    </row>
    <row r="1424" spans="2:2" x14ac:dyDescent="0.3">
      <c r="B1424" s="45"/>
    </row>
    <row r="1425" spans="2:2" x14ac:dyDescent="0.3">
      <c r="B1425" s="45"/>
    </row>
    <row r="1426" spans="2:2" x14ac:dyDescent="0.3">
      <c r="B1426" s="45"/>
    </row>
    <row r="1427" spans="2:2" x14ac:dyDescent="0.3">
      <c r="B1427" s="45"/>
    </row>
    <row r="1428" spans="2:2" x14ac:dyDescent="0.3">
      <c r="B1428" s="45"/>
    </row>
    <row r="1429" spans="2:2" x14ac:dyDescent="0.3">
      <c r="B1429" s="45"/>
    </row>
    <row r="1430" spans="2:2" x14ac:dyDescent="0.3">
      <c r="B1430" s="45"/>
    </row>
    <row r="1431" spans="2:2" x14ac:dyDescent="0.3">
      <c r="B1431" s="45"/>
    </row>
    <row r="1432" spans="2:2" x14ac:dyDescent="0.3">
      <c r="B1432" s="45"/>
    </row>
    <row r="1433" spans="2:2" x14ac:dyDescent="0.3">
      <c r="B1433" s="45"/>
    </row>
    <row r="1434" spans="2:2" x14ac:dyDescent="0.3">
      <c r="B1434" s="45"/>
    </row>
    <row r="1435" spans="2:2" x14ac:dyDescent="0.3">
      <c r="B1435" s="45"/>
    </row>
    <row r="1436" spans="2:2" x14ac:dyDescent="0.3">
      <c r="B1436" s="45"/>
    </row>
    <row r="1437" spans="2:2" x14ac:dyDescent="0.3">
      <c r="B1437" s="45"/>
    </row>
    <row r="1438" spans="2:2" x14ac:dyDescent="0.3">
      <c r="B1438" s="45"/>
    </row>
    <row r="1439" spans="2:2" x14ac:dyDescent="0.3">
      <c r="B1439" s="45"/>
    </row>
    <row r="1440" spans="2:2" x14ac:dyDescent="0.3">
      <c r="B1440" s="45"/>
    </row>
    <row r="1441" spans="2:2" x14ac:dyDescent="0.3">
      <c r="B1441" s="45"/>
    </row>
    <row r="1442" spans="2:2" x14ac:dyDescent="0.3">
      <c r="B1442" s="45"/>
    </row>
    <row r="1443" spans="2:2" x14ac:dyDescent="0.3">
      <c r="B1443" s="45"/>
    </row>
    <row r="1444" spans="2:2" x14ac:dyDescent="0.3">
      <c r="B1444" s="45"/>
    </row>
    <row r="1445" spans="2:2" x14ac:dyDescent="0.3">
      <c r="B1445" s="45"/>
    </row>
    <row r="1446" spans="2:2" x14ac:dyDescent="0.3">
      <c r="B1446" s="45"/>
    </row>
    <row r="1447" spans="2:2" x14ac:dyDescent="0.3">
      <c r="B1447" s="45"/>
    </row>
    <row r="1448" spans="2:2" x14ac:dyDescent="0.3">
      <c r="B1448" s="45"/>
    </row>
    <row r="1449" spans="2:2" x14ac:dyDescent="0.3">
      <c r="B1449" s="45"/>
    </row>
    <row r="1450" spans="2:2" x14ac:dyDescent="0.3">
      <c r="B1450" s="45"/>
    </row>
    <row r="1451" spans="2:2" x14ac:dyDescent="0.3">
      <c r="B1451" s="45"/>
    </row>
    <row r="1452" spans="2:2" x14ac:dyDescent="0.3">
      <c r="B1452" s="45"/>
    </row>
    <row r="1453" spans="2:2" x14ac:dyDescent="0.3">
      <c r="B1453" s="45"/>
    </row>
    <row r="1454" spans="2:2" x14ac:dyDescent="0.3">
      <c r="B1454" s="45"/>
    </row>
    <row r="1455" spans="2:2" x14ac:dyDescent="0.3">
      <c r="B1455" s="45"/>
    </row>
    <row r="1456" spans="2:2" x14ac:dyDescent="0.3">
      <c r="B1456" s="45"/>
    </row>
    <row r="1457" spans="2:2" x14ac:dyDescent="0.3">
      <c r="B1457" s="45"/>
    </row>
    <row r="1458" spans="2:2" x14ac:dyDescent="0.3">
      <c r="B1458" s="45"/>
    </row>
    <row r="1459" spans="2:2" x14ac:dyDescent="0.3">
      <c r="B1459" s="45"/>
    </row>
    <row r="1460" spans="2:2" x14ac:dyDescent="0.3">
      <c r="B1460" s="45"/>
    </row>
    <row r="1461" spans="2:2" x14ac:dyDescent="0.3">
      <c r="B1461" s="45"/>
    </row>
    <row r="1462" spans="2:2" x14ac:dyDescent="0.3">
      <c r="B1462" s="45"/>
    </row>
    <row r="1463" spans="2:2" x14ac:dyDescent="0.3">
      <c r="B1463" s="45"/>
    </row>
    <row r="1464" spans="2:2" x14ac:dyDescent="0.3">
      <c r="B1464" s="45"/>
    </row>
    <row r="1465" spans="2:2" x14ac:dyDescent="0.3">
      <c r="B1465" s="45"/>
    </row>
    <row r="1466" spans="2:2" x14ac:dyDescent="0.3">
      <c r="B1466" s="45"/>
    </row>
    <row r="1467" spans="2:2" x14ac:dyDescent="0.3">
      <c r="B1467" s="45"/>
    </row>
    <row r="1468" spans="2:2" x14ac:dyDescent="0.3">
      <c r="B1468" s="45"/>
    </row>
    <row r="1469" spans="2:2" x14ac:dyDescent="0.3">
      <c r="B1469" s="45"/>
    </row>
    <row r="1470" spans="2:2" x14ac:dyDescent="0.3">
      <c r="B1470" s="45"/>
    </row>
    <row r="1471" spans="2:2" x14ac:dyDescent="0.3">
      <c r="B1471" s="45"/>
    </row>
    <row r="1472" spans="2:2" x14ac:dyDescent="0.3">
      <c r="B1472" s="45"/>
    </row>
    <row r="1473" spans="2:2" x14ac:dyDescent="0.3">
      <c r="B1473" s="45"/>
    </row>
    <row r="1474" spans="2:2" x14ac:dyDescent="0.3">
      <c r="B1474" s="45"/>
    </row>
    <row r="1475" spans="2:2" x14ac:dyDescent="0.3">
      <c r="B1475" s="45"/>
    </row>
    <row r="1476" spans="2:2" x14ac:dyDescent="0.3">
      <c r="B1476" s="45"/>
    </row>
    <row r="1477" spans="2:2" x14ac:dyDescent="0.3">
      <c r="B1477" s="45"/>
    </row>
    <row r="1478" spans="2:2" x14ac:dyDescent="0.3">
      <c r="B1478" s="45"/>
    </row>
    <row r="1479" spans="2:2" x14ac:dyDescent="0.3">
      <c r="B1479" s="45"/>
    </row>
    <row r="1480" spans="2:2" x14ac:dyDescent="0.3">
      <c r="B1480" s="45"/>
    </row>
    <row r="1481" spans="2:2" x14ac:dyDescent="0.3">
      <c r="B1481" s="45"/>
    </row>
    <row r="1482" spans="2:2" x14ac:dyDescent="0.3">
      <c r="B1482" s="45"/>
    </row>
    <row r="1483" spans="2:2" x14ac:dyDescent="0.3">
      <c r="B1483" s="45"/>
    </row>
    <row r="1484" spans="2:2" x14ac:dyDescent="0.3">
      <c r="B1484" s="45"/>
    </row>
    <row r="1485" spans="2:2" x14ac:dyDescent="0.3">
      <c r="B1485" s="45"/>
    </row>
    <row r="1486" spans="2:2" x14ac:dyDescent="0.3">
      <c r="B1486" s="45"/>
    </row>
    <row r="1487" spans="2:2" x14ac:dyDescent="0.3">
      <c r="B1487" s="45"/>
    </row>
    <row r="1488" spans="2:2" x14ac:dyDescent="0.3">
      <c r="B1488" s="45"/>
    </row>
    <row r="1489" spans="2:2" x14ac:dyDescent="0.3">
      <c r="B1489" s="45"/>
    </row>
    <row r="1490" spans="2:2" x14ac:dyDescent="0.3">
      <c r="B1490" s="45"/>
    </row>
    <row r="1491" spans="2:2" x14ac:dyDescent="0.3">
      <c r="B1491" s="45"/>
    </row>
    <row r="1492" spans="2:2" x14ac:dyDescent="0.3">
      <c r="B1492" s="45"/>
    </row>
    <row r="1493" spans="2:2" x14ac:dyDescent="0.3">
      <c r="B1493" s="45"/>
    </row>
    <row r="1494" spans="2:2" x14ac:dyDescent="0.3">
      <c r="B1494" s="45"/>
    </row>
    <row r="1495" spans="2:2" x14ac:dyDescent="0.3">
      <c r="B1495" s="45"/>
    </row>
    <row r="1496" spans="2:2" x14ac:dyDescent="0.3">
      <c r="B1496" s="45"/>
    </row>
    <row r="1497" spans="2:2" x14ac:dyDescent="0.3">
      <c r="B1497" s="45"/>
    </row>
    <row r="1498" spans="2:2" x14ac:dyDescent="0.3">
      <c r="B1498" s="45"/>
    </row>
    <row r="1499" spans="2:2" x14ac:dyDescent="0.3">
      <c r="B1499" s="45"/>
    </row>
    <row r="1500" spans="2:2" x14ac:dyDescent="0.3">
      <c r="B1500" s="45"/>
    </row>
    <row r="1501" spans="2:2" x14ac:dyDescent="0.3">
      <c r="B1501" s="45"/>
    </row>
    <row r="1502" spans="2:2" x14ac:dyDescent="0.3">
      <c r="B1502" s="45"/>
    </row>
    <row r="1503" spans="2:2" x14ac:dyDescent="0.3">
      <c r="B1503" s="45"/>
    </row>
    <row r="1504" spans="2:2" x14ac:dyDescent="0.3">
      <c r="B1504" s="45"/>
    </row>
    <row r="1505" spans="2:2" x14ac:dyDescent="0.3">
      <c r="B1505" s="45"/>
    </row>
    <row r="1506" spans="2:2" x14ac:dyDescent="0.3">
      <c r="B1506" s="45"/>
    </row>
    <row r="1507" spans="2:2" x14ac:dyDescent="0.3">
      <c r="B1507" s="45"/>
    </row>
    <row r="1508" spans="2:2" x14ac:dyDescent="0.3">
      <c r="B1508" s="45"/>
    </row>
    <row r="1509" spans="2:2" x14ac:dyDescent="0.3">
      <c r="B1509" s="45"/>
    </row>
    <row r="1510" spans="2:2" x14ac:dyDescent="0.3">
      <c r="B1510" s="45"/>
    </row>
    <row r="1511" spans="2:2" x14ac:dyDescent="0.3">
      <c r="B1511" s="45"/>
    </row>
    <row r="1512" spans="2:2" x14ac:dyDescent="0.3">
      <c r="B1512" s="45"/>
    </row>
    <row r="1513" spans="2:2" x14ac:dyDescent="0.3">
      <c r="B1513" s="45"/>
    </row>
    <row r="1514" spans="2:2" x14ac:dyDescent="0.3">
      <c r="B1514" s="45"/>
    </row>
    <row r="1515" spans="2:2" x14ac:dyDescent="0.3">
      <c r="B1515" s="45"/>
    </row>
    <row r="1516" spans="2:2" x14ac:dyDescent="0.3">
      <c r="B1516" s="45"/>
    </row>
    <row r="1517" spans="2:2" x14ac:dyDescent="0.3">
      <c r="B1517" s="45"/>
    </row>
    <row r="1518" spans="2:2" x14ac:dyDescent="0.3">
      <c r="B1518" s="45"/>
    </row>
    <row r="1519" spans="2:2" x14ac:dyDescent="0.3">
      <c r="B1519" s="45"/>
    </row>
    <row r="1520" spans="2:2" x14ac:dyDescent="0.3">
      <c r="B1520" s="45"/>
    </row>
    <row r="1521" spans="2:2" x14ac:dyDescent="0.3">
      <c r="B1521" s="45"/>
    </row>
    <row r="1522" spans="2:2" x14ac:dyDescent="0.3">
      <c r="B1522" s="45"/>
    </row>
    <row r="1523" spans="2:2" x14ac:dyDescent="0.3">
      <c r="B1523" s="45"/>
    </row>
    <row r="1524" spans="2:2" x14ac:dyDescent="0.3">
      <c r="B1524" s="45"/>
    </row>
    <row r="1525" spans="2:2" x14ac:dyDescent="0.3">
      <c r="B1525" s="45"/>
    </row>
    <row r="1526" spans="2:2" x14ac:dyDescent="0.3">
      <c r="B1526" s="45"/>
    </row>
    <row r="1527" spans="2:2" x14ac:dyDescent="0.3">
      <c r="B1527" s="45"/>
    </row>
    <row r="1528" spans="2:2" x14ac:dyDescent="0.3">
      <c r="B1528" s="45"/>
    </row>
    <row r="1529" spans="2:2" x14ac:dyDescent="0.3">
      <c r="B1529" s="45"/>
    </row>
    <row r="1530" spans="2:2" x14ac:dyDescent="0.3">
      <c r="B1530" s="45"/>
    </row>
    <row r="1531" spans="2:2" x14ac:dyDescent="0.3">
      <c r="B1531" s="45"/>
    </row>
    <row r="1532" spans="2:2" x14ac:dyDescent="0.3">
      <c r="B1532" s="45"/>
    </row>
    <row r="1533" spans="2:2" x14ac:dyDescent="0.3">
      <c r="B1533" s="45"/>
    </row>
    <row r="1534" spans="2:2" x14ac:dyDescent="0.3">
      <c r="B1534" s="45"/>
    </row>
    <row r="1535" spans="2:2" x14ac:dyDescent="0.3">
      <c r="B1535" s="45"/>
    </row>
    <row r="1536" spans="2:2" x14ac:dyDescent="0.3">
      <c r="B1536" s="45"/>
    </row>
    <row r="1537" spans="2:2" x14ac:dyDescent="0.3">
      <c r="B1537" s="45"/>
    </row>
    <row r="1538" spans="2:2" x14ac:dyDescent="0.3">
      <c r="B1538" s="45"/>
    </row>
    <row r="1539" spans="2:2" x14ac:dyDescent="0.3">
      <c r="B1539" s="45"/>
    </row>
    <row r="1540" spans="2:2" x14ac:dyDescent="0.3">
      <c r="B1540" s="45"/>
    </row>
    <row r="1541" spans="2:2" x14ac:dyDescent="0.3">
      <c r="B1541" s="45"/>
    </row>
    <row r="1542" spans="2:2" x14ac:dyDescent="0.3">
      <c r="B1542" s="45"/>
    </row>
    <row r="1543" spans="2:2" x14ac:dyDescent="0.3">
      <c r="B1543" s="45"/>
    </row>
    <row r="1544" spans="2:2" x14ac:dyDescent="0.3">
      <c r="B1544" s="45"/>
    </row>
    <row r="1545" spans="2:2" x14ac:dyDescent="0.3">
      <c r="B1545" s="45"/>
    </row>
    <row r="1546" spans="2:2" x14ac:dyDescent="0.3">
      <c r="B1546" s="45"/>
    </row>
    <row r="1547" spans="2:2" x14ac:dyDescent="0.3">
      <c r="B1547" s="45"/>
    </row>
    <row r="1548" spans="2:2" x14ac:dyDescent="0.3">
      <c r="B1548" s="45"/>
    </row>
    <row r="1549" spans="2:2" x14ac:dyDescent="0.3">
      <c r="B1549" s="45"/>
    </row>
    <row r="1550" spans="2:2" x14ac:dyDescent="0.3">
      <c r="B1550" s="45"/>
    </row>
    <row r="1551" spans="2:2" x14ac:dyDescent="0.3">
      <c r="B1551" s="45"/>
    </row>
    <row r="1552" spans="2:2" x14ac:dyDescent="0.3">
      <c r="B1552" s="45"/>
    </row>
    <row r="1553" spans="2:2" x14ac:dyDescent="0.3">
      <c r="B1553" s="45"/>
    </row>
    <row r="1554" spans="2:2" x14ac:dyDescent="0.3">
      <c r="B1554" s="45"/>
    </row>
    <row r="1555" spans="2:2" x14ac:dyDescent="0.3">
      <c r="B1555" s="45"/>
    </row>
    <row r="1556" spans="2:2" x14ac:dyDescent="0.3">
      <c r="B1556" s="45"/>
    </row>
    <row r="1557" spans="2:2" x14ac:dyDescent="0.3">
      <c r="B1557" s="45"/>
    </row>
    <row r="1558" spans="2:2" x14ac:dyDescent="0.3">
      <c r="B1558" s="45"/>
    </row>
    <row r="1559" spans="2:2" x14ac:dyDescent="0.3">
      <c r="B1559" s="45"/>
    </row>
    <row r="1560" spans="2:2" x14ac:dyDescent="0.3">
      <c r="B1560" s="45"/>
    </row>
    <row r="1561" spans="2:2" x14ac:dyDescent="0.3">
      <c r="B1561" s="45"/>
    </row>
    <row r="1562" spans="2:2" x14ac:dyDescent="0.3">
      <c r="B1562" s="45"/>
    </row>
    <row r="1563" spans="2:2" x14ac:dyDescent="0.3">
      <c r="B1563" s="45"/>
    </row>
    <row r="1564" spans="2:2" x14ac:dyDescent="0.3">
      <c r="B1564" s="45"/>
    </row>
    <row r="1565" spans="2:2" x14ac:dyDescent="0.3">
      <c r="B1565" s="45"/>
    </row>
    <row r="1566" spans="2:2" x14ac:dyDescent="0.3">
      <c r="B1566" s="45"/>
    </row>
    <row r="1567" spans="2:2" x14ac:dyDescent="0.3">
      <c r="B1567" s="45"/>
    </row>
    <row r="1568" spans="2:2" x14ac:dyDescent="0.3">
      <c r="B1568" s="45"/>
    </row>
    <row r="1569" spans="2:2" x14ac:dyDescent="0.3">
      <c r="B1569" s="45"/>
    </row>
    <row r="1570" spans="2:2" x14ac:dyDescent="0.3">
      <c r="B1570" s="45"/>
    </row>
    <row r="1571" spans="2:2" x14ac:dyDescent="0.3">
      <c r="B1571" s="45"/>
    </row>
    <row r="1572" spans="2:2" x14ac:dyDescent="0.3">
      <c r="B1572" s="45"/>
    </row>
    <row r="1573" spans="2:2" x14ac:dyDescent="0.3">
      <c r="B1573" s="45"/>
    </row>
    <row r="1574" spans="2:2" x14ac:dyDescent="0.3">
      <c r="B1574" s="45"/>
    </row>
    <row r="1575" spans="2:2" x14ac:dyDescent="0.3">
      <c r="B1575" s="45"/>
    </row>
    <row r="1576" spans="2:2" x14ac:dyDescent="0.3">
      <c r="B1576" s="45"/>
    </row>
    <row r="1577" spans="2:2" x14ac:dyDescent="0.3">
      <c r="B1577" s="45"/>
    </row>
    <row r="1578" spans="2:2" x14ac:dyDescent="0.3">
      <c r="B1578" s="45"/>
    </row>
    <row r="1579" spans="2:2" x14ac:dyDescent="0.3">
      <c r="B1579" s="45"/>
    </row>
    <row r="1580" spans="2:2" x14ac:dyDescent="0.3">
      <c r="B1580" s="45"/>
    </row>
    <row r="1581" spans="2:2" x14ac:dyDescent="0.3">
      <c r="B1581" s="45"/>
    </row>
    <row r="1582" spans="2:2" x14ac:dyDescent="0.3">
      <c r="B1582" s="45"/>
    </row>
    <row r="1583" spans="2:2" x14ac:dyDescent="0.3">
      <c r="B1583" s="45"/>
    </row>
    <row r="1584" spans="2:2" x14ac:dyDescent="0.3">
      <c r="B1584" s="45"/>
    </row>
    <row r="1585" spans="2:2" x14ac:dyDescent="0.3">
      <c r="B1585" s="45"/>
    </row>
    <row r="1586" spans="2:2" x14ac:dyDescent="0.3">
      <c r="B1586" s="45"/>
    </row>
    <row r="1587" spans="2:2" x14ac:dyDescent="0.3">
      <c r="B1587" s="45"/>
    </row>
    <row r="1588" spans="2:2" x14ac:dyDescent="0.3">
      <c r="B1588" s="45"/>
    </row>
    <row r="1589" spans="2:2" x14ac:dyDescent="0.3">
      <c r="B1589" s="45"/>
    </row>
    <row r="1590" spans="2:2" x14ac:dyDescent="0.3">
      <c r="B1590" s="45"/>
    </row>
    <row r="1591" spans="2:2" x14ac:dyDescent="0.3">
      <c r="B1591" s="45"/>
    </row>
    <row r="1592" spans="2:2" x14ac:dyDescent="0.3">
      <c r="B1592" s="45"/>
    </row>
    <row r="1593" spans="2:2" x14ac:dyDescent="0.3">
      <c r="B1593" s="45"/>
    </row>
    <row r="1594" spans="2:2" x14ac:dyDescent="0.3">
      <c r="B1594" s="45"/>
    </row>
    <row r="1595" spans="2:2" x14ac:dyDescent="0.3">
      <c r="B1595" s="45"/>
    </row>
    <row r="1596" spans="2:2" x14ac:dyDescent="0.3">
      <c r="B1596" s="45"/>
    </row>
    <row r="1597" spans="2:2" x14ac:dyDescent="0.3">
      <c r="B1597" s="45"/>
    </row>
    <row r="1598" spans="2:2" x14ac:dyDescent="0.3">
      <c r="B1598" s="45"/>
    </row>
    <row r="1599" spans="2:2" x14ac:dyDescent="0.3">
      <c r="B1599" s="45"/>
    </row>
    <row r="1600" spans="2:2" x14ac:dyDescent="0.3">
      <c r="B1600" s="45"/>
    </row>
    <row r="1601" spans="2:2" x14ac:dyDescent="0.3">
      <c r="B1601" s="45"/>
    </row>
    <row r="1602" spans="2:2" x14ac:dyDescent="0.3">
      <c r="B1602" s="45"/>
    </row>
    <row r="1603" spans="2:2" x14ac:dyDescent="0.3">
      <c r="B1603" s="45"/>
    </row>
    <row r="1604" spans="2:2" x14ac:dyDescent="0.3">
      <c r="B1604" s="45"/>
    </row>
    <row r="1605" spans="2:2" x14ac:dyDescent="0.3">
      <c r="B1605" s="45"/>
    </row>
    <row r="1606" spans="2:2" x14ac:dyDescent="0.3">
      <c r="B1606" s="45"/>
    </row>
    <row r="1607" spans="2:2" x14ac:dyDescent="0.3">
      <c r="B1607" s="45"/>
    </row>
    <row r="1608" spans="2:2" x14ac:dyDescent="0.3">
      <c r="B1608" s="45"/>
    </row>
    <row r="1609" spans="2:2" x14ac:dyDescent="0.3">
      <c r="B1609" s="45"/>
    </row>
    <row r="1610" spans="2:2" x14ac:dyDescent="0.3">
      <c r="B1610" s="45"/>
    </row>
    <row r="1611" spans="2:2" x14ac:dyDescent="0.3">
      <c r="B1611" s="45"/>
    </row>
    <row r="1612" spans="2:2" x14ac:dyDescent="0.3">
      <c r="B1612" s="45"/>
    </row>
    <row r="1613" spans="2:2" x14ac:dyDescent="0.3">
      <c r="B1613" s="45"/>
    </row>
    <row r="1614" spans="2:2" x14ac:dyDescent="0.3">
      <c r="B1614" s="45"/>
    </row>
    <row r="1615" spans="2:2" x14ac:dyDescent="0.3">
      <c r="B1615" s="45"/>
    </row>
    <row r="1616" spans="2:2" x14ac:dyDescent="0.3">
      <c r="B1616" s="45"/>
    </row>
    <row r="1617" spans="2:2" x14ac:dyDescent="0.3">
      <c r="B1617" s="45"/>
    </row>
    <row r="1618" spans="2:2" x14ac:dyDescent="0.3">
      <c r="B1618" s="45"/>
    </row>
    <row r="1619" spans="2:2" x14ac:dyDescent="0.3">
      <c r="B1619" s="45"/>
    </row>
    <row r="1620" spans="2:2" x14ac:dyDescent="0.3">
      <c r="B1620" s="45"/>
    </row>
    <row r="1621" spans="2:2" x14ac:dyDescent="0.3">
      <c r="B1621" s="45"/>
    </row>
    <row r="1622" spans="2:2" x14ac:dyDescent="0.3">
      <c r="B1622" s="45"/>
    </row>
    <row r="1623" spans="2:2" x14ac:dyDescent="0.3">
      <c r="B1623" s="45"/>
    </row>
    <row r="1624" spans="2:2" x14ac:dyDescent="0.3">
      <c r="B1624" s="45"/>
    </row>
    <row r="1625" spans="2:2" x14ac:dyDescent="0.3">
      <c r="B1625" s="45"/>
    </row>
    <row r="1626" spans="2:2" x14ac:dyDescent="0.3">
      <c r="B1626" s="45"/>
    </row>
    <row r="1627" spans="2:2" x14ac:dyDescent="0.3">
      <c r="B1627" s="45"/>
    </row>
    <row r="1628" spans="2:2" x14ac:dyDescent="0.3">
      <c r="B1628" s="45"/>
    </row>
    <row r="1629" spans="2:2" x14ac:dyDescent="0.3">
      <c r="B1629" s="45"/>
    </row>
    <row r="1630" spans="2:2" x14ac:dyDescent="0.3">
      <c r="B1630" s="45"/>
    </row>
    <row r="1631" spans="2:2" x14ac:dyDescent="0.3">
      <c r="B1631" s="45"/>
    </row>
    <row r="1632" spans="2:2" x14ac:dyDescent="0.3">
      <c r="B1632" s="45"/>
    </row>
    <row r="1633" spans="2:2" x14ac:dyDescent="0.3">
      <c r="B1633" s="45"/>
    </row>
    <row r="1634" spans="2:2" x14ac:dyDescent="0.3">
      <c r="B1634" s="45"/>
    </row>
    <row r="1635" spans="2:2" x14ac:dyDescent="0.3">
      <c r="B1635" s="45"/>
    </row>
    <row r="1636" spans="2:2" x14ac:dyDescent="0.3">
      <c r="B1636" s="45"/>
    </row>
    <row r="1637" spans="2:2" x14ac:dyDescent="0.3">
      <c r="B1637" s="45"/>
    </row>
    <row r="1638" spans="2:2" x14ac:dyDescent="0.3">
      <c r="B1638" s="45"/>
    </row>
    <row r="1639" spans="2:2" x14ac:dyDescent="0.3">
      <c r="B1639" s="45"/>
    </row>
    <row r="1640" spans="2:2" x14ac:dyDescent="0.3">
      <c r="B1640" s="45"/>
    </row>
    <row r="1641" spans="2:2" x14ac:dyDescent="0.3">
      <c r="B1641" s="45"/>
    </row>
    <row r="1642" spans="2:2" x14ac:dyDescent="0.3">
      <c r="B1642" s="45"/>
    </row>
    <row r="1643" spans="2:2" x14ac:dyDescent="0.3">
      <c r="B1643" s="45"/>
    </row>
    <row r="1644" spans="2:2" x14ac:dyDescent="0.3">
      <c r="B1644" s="45"/>
    </row>
    <row r="1645" spans="2:2" x14ac:dyDescent="0.3">
      <c r="B1645" s="45"/>
    </row>
    <row r="1646" spans="2:2" x14ac:dyDescent="0.3">
      <c r="B1646" s="45"/>
    </row>
    <row r="1647" spans="2:2" x14ac:dyDescent="0.3">
      <c r="B1647" s="45"/>
    </row>
    <row r="1648" spans="2:2" x14ac:dyDescent="0.3">
      <c r="B1648" s="45"/>
    </row>
    <row r="1649" spans="2:2" x14ac:dyDescent="0.3">
      <c r="B1649" s="45"/>
    </row>
    <row r="1650" spans="2:2" x14ac:dyDescent="0.3">
      <c r="B1650" s="45"/>
    </row>
    <row r="1651" spans="2:2" x14ac:dyDescent="0.3">
      <c r="B1651" s="45"/>
    </row>
    <row r="1652" spans="2:2" x14ac:dyDescent="0.3">
      <c r="B1652" s="45"/>
    </row>
    <row r="1653" spans="2:2" x14ac:dyDescent="0.3">
      <c r="B1653" s="45"/>
    </row>
    <row r="1654" spans="2:2" x14ac:dyDescent="0.3">
      <c r="B1654" s="45"/>
    </row>
    <row r="1655" spans="2:2" x14ac:dyDescent="0.3">
      <c r="B1655" s="45"/>
    </row>
    <row r="1656" spans="2:2" x14ac:dyDescent="0.3">
      <c r="B1656" s="45"/>
    </row>
    <row r="1657" spans="2:2" x14ac:dyDescent="0.3">
      <c r="B1657" s="45"/>
    </row>
    <row r="1658" spans="2:2" x14ac:dyDescent="0.3">
      <c r="B1658" s="45"/>
    </row>
    <row r="1659" spans="2:2" x14ac:dyDescent="0.3">
      <c r="B1659" s="45"/>
    </row>
    <row r="1660" spans="2:2" x14ac:dyDescent="0.3">
      <c r="B1660" s="45"/>
    </row>
    <row r="1661" spans="2:2" x14ac:dyDescent="0.3">
      <c r="B1661" s="45"/>
    </row>
    <row r="1662" spans="2:2" x14ac:dyDescent="0.3">
      <c r="B1662" s="45"/>
    </row>
    <row r="1663" spans="2:2" x14ac:dyDescent="0.3">
      <c r="B1663" s="45"/>
    </row>
    <row r="1664" spans="2:2" x14ac:dyDescent="0.3">
      <c r="B1664" s="45"/>
    </row>
    <row r="1665" spans="2:2" x14ac:dyDescent="0.3">
      <c r="B1665" s="45"/>
    </row>
    <row r="1666" spans="2:2" x14ac:dyDescent="0.3">
      <c r="B1666" s="45"/>
    </row>
    <row r="1667" spans="2:2" x14ac:dyDescent="0.3">
      <c r="B1667" s="45"/>
    </row>
    <row r="1668" spans="2:2" x14ac:dyDescent="0.3">
      <c r="B1668" s="45"/>
    </row>
    <row r="1669" spans="2:2" x14ac:dyDescent="0.3">
      <c r="B1669" s="45"/>
    </row>
    <row r="1670" spans="2:2" x14ac:dyDescent="0.3">
      <c r="B1670" s="45"/>
    </row>
    <row r="1671" spans="2:2" x14ac:dyDescent="0.3">
      <c r="B1671" s="45"/>
    </row>
    <row r="1672" spans="2:2" x14ac:dyDescent="0.3">
      <c r="B1672" s="45"/>
    </row>
    <row r="1673" spans="2:2" x14ac:dyDescent="0.3">
      <c r="B1673" s="45"/>
    </row>
    <row r="1674" spans="2:2" x14ac:dyDescent="0.3">
      <c r="B1674" s="45"/>
    </row>
    <row r="1675" spans="2:2" x14ac:dyDescent="0.3">
      <c r="B1675" s="45"/>
    </row>
    <row r="1676" spans="2:2" x14ac:dyDescent="0.3">
      <c r="B1676" s="45"/>
    </row>
    <row r="1677" spans="2:2" x14ac:dyDescent="0.3">
      <c r="B1677" s="45"/>
    </row>
    <row r="1678" spans="2:2" x14ac:dyDescent="0.3">
      <c r="B1678" s="45"/>
    </row>
    <row r="1679" spans="2:2" x14ac:dyDescent="0.3">
      <c r="B1679" s="45"/>
    </row>
    <row r="1680" spans="2:2" x14ac:dyDescent="0.3">
      <c r="B1680" s="45"/>
    </row>
    <row r="1681" spans="2:2" x14ac:dyDescent="0.3">
      <c r="B1681" s="45"/>
    </row>
    <row r="1682" spans="2:2" x14ac:dyDescent="0.3">
      <c r="B1682" s="45"/>
    </row>
    <row r="1683" spans="2:2" x14ac:dyDescent="0.3">
      <c r="B1683" s="45"/>
    </row>
    <row r="1684" spans="2:2" x14ac:dyDescent="0.3">
      <c r="B1684" s="45"/>
    </row>
    <row r="1685" spans="2:2" x14ac:dyDescent="0.3">
      <c r="B1685" s="45"/>
    </row>
    <row r="1686" spans="2:2" x14ac:dyDescent="0.3">
      <c r="B1686" s="45"/>
    </row>
    <row r="1687" spans="2:2" x14ac:dyDescent="0.3">
      <c r="B1687" s="45"/>
    </row>
    <row r="1688" spans="2:2" x14ac:dyDescent="0.3">
      <c r="B1688" s="45"/>
    </row>
    <row r="1689" spans="2:2" x14ac:dyDescent="0.3">
      <c r="B1689" s="45"/>
    </row>
    <row r="1690" spans="2:2" x14ac:dyDescent="0.3">
      <c r="B1690" s="45"/>
    </row>
    <row r="1691" spans="2:2" x14ac:dyDescent="0.3">
      <c r="B1691" s="45"/>
    </row>
    <row r="1692" spans="2:2" x14ac:dyDescent="0.3">
      <c r="B1692" s="45"/>
    </row>
    <row r="1693" spans="2:2" x14ac:dyDescent="0.3">
      <c r="B1693" s="45"/>
    </row>
    <row r="1694" spans="2:2" x14ac:dyDescent="0.3">
      <c r="B1694" s="45"/>
    </row>
    <row r="1695" spans="2:2" x14ac:dyDescent="0.3">
      <c r="B1695" s="45"/>
    </row>
    <row r="1696" spans="2:2" x14ac:dyDescent="0.3">
      <c r="B1696" s="45"/>
    </row>
    <row r="1697" spans="2:2" x14ac:dyDescent="0.3">
      <c r="B1697" s="45"/>
    </row>
    <row r="1698" spans="2:2" x14ac:dyDescent="0.3">
      <c r="B1698" s="45"/>
    </row>
    <row r="1699" spans="2:2" x14ac:dyDescent="0.3">
      <c r="B1699" s="45"/>
    </row>
    <row r="1700" spans="2:2" x14ac:dyDescent="0.3">
      <c r="B1700" s="45"/>
    </row>
    <row r="1701" spans="2:2" x14ac:dyDescent="0.3">
      <c r="B1701" s="45"/>
    </row>
    <row r="1702" spans="2:2" x14ac:dyDescent="0.3">
      <c r="B1702" s="45"/>
    </row>
    <row r="1703" spans="2:2" x14ac:dyDescent="0.3">
      <c r="B1703" s="45"/>
    </row>
    <row r="1704" spans="2:2" x14ac:dyDescent="0.3">
      <c r="B1704" s="45"/>
    </row>
    <row r="1705" spans="2:2" x14ac:dyDescent="0.3">
      <c r="B1705" s="45"/>
    </row>
    <row r="1706" spans="2:2" x14ac:dyDescent="0.3">
      <c r="B1706" s="45"/>
    </row>
    <row r="1707" spans="2:2" x14ac:dyDescent="0.3">
      <c r="B1707" s="45"/>
    </row>
    <row r="1708" spans="2:2" x14ac:dyDescent="0.3">
      <c r="B1708" s="45"/>
    </row>
    <row r="1709" spans="2:2" x14ac:dyDescent="0.3">
      <c r="B1709" s="45"/>
    </row>
    <row r="1710" spans="2:2" x14ac:dyDescent="0.3">
      <c r="B1710" s="45"/>
    </row>
    <row r="1711" spans="2:2" x14ac:dyDescent="0.3">
      <c r="B1711" s="45"/>
    </row>
    <row r="1712" spans="2:2" x14ac:dyDescent="0.3">
      <c r="B1712" s="45"/>
    </row>
    <row r="1713" spans="2:2" x14ac:dyDescent="0.3">
      <c r="B1713" s="45"/>
    </row>
    <row r="1714" spans="2:2" x14ac:dyDescent="0.3">
      <c r="B1714" s="45"/>
    </row>
    <row r="1715" spans="2:2" x14ac:dyDescent="0.3">
      <c r="B1715" s="45"/>
    </row>
    <row r="1716" spans="2:2" x14ac:dyDescent="0.3">
      <c r="B1716" s="45"/>
    </row>
    <row r="1717" spans="2:2" x14ac:dyDescent="0.3">
      <c r="B1717" s="45"/>
    </row>
    <row r="1718" spans="2:2" x14ac:dyDescent="0.3">
      <c r="B1718" s="45"/>
    </row>
    <row r="1719" spans="2:2" x14ac:dyDescent="0.3">
      <c r="B1719" s="45"/>
    </row>
    <row r="1720" spans="2:2" x14ac:dyDescent="0.3">
      <c r="B1720" s="45"/>
    </row>
    <row r="1721" spans="2:2" x14ac:dyDescent="0.3">
      <c r="B1721" s="45"/>
    </row>
    <row r="1722" spans="2:2" x14ac:dyDescent="0.3">
      <c r="B1722" s="45"/>
    </row>
    <row r="1723" spans="2:2" x14ac:dyDescent="0.3">
      <c r="B1723" s="45"/>
    </row>
    <row r="1724" spans="2:2" x14ac:dyDescent="0.3">
      <c r="B1724" s="45"/>
    </row>
    <row r="1725" spans="2:2" x14ac:dyDescent="0.3">
      <c r="B1725" s="45"/>
    </row>
    <row r="1726" spans="2:2" x14ac:dyDescent="0.3">
      <c r="B1726" s="45"/>
    </row>
    <row r="1727" spans="2:2" x14ac:dyDescent="0.3">
      <c r="B1727" s="45"/>
    </row>
    <row r="1728" spans="2:2" x14ac:dyDescent="0.3">
      <c r="B1728" s="45"/>
    </row>
    <row r="1729" spans="2:2" x14ac:dyDescent="0.3">
      <c r="B1729" s="45"/>
    </row>
    <row r="1730" spans="2:2" x14ac:dyDescent="0.3">
      <c r="B1730" s="45"/>
    </row>
    <row r="1731" spans="2:2" x14ac:dyDescent="0.3">
      <c r="B1731" s="45"/>
    </row>
    <row r="1732" spans="2:2" x14ac:dyDescent="0.3">
      <c r="B1732" s="45"/>
    </row>
    <row r="1733" spans="2:2" x14ac:dyDescent="0.3">
      <c r="B1733" s="45"/>
    </row>
    <row r="1734" spans="2:2" x14ac:dyDescent="0.3">
      <c r="B1734" s="45"/>
    </row>
    <row r="1735" spans="2:2" x14ac:dyDescent="0.3">
      <c r="B1735" s="45"/>
    </row>
    <row r="1736" spans="2:2" x14ac:dyDescent="0.3">
      <c r="B1736" s="45"/>
    </row>
    <row r="1737" spans="2:2" x14ac:dyDescent="0.3">
      <c r="B1737" s="45"/>
    </row>
    <row r="1738" spans="2:2" x14ac:dyDescent="0.3">
      <c r="B1738" s="45"/>
    </row>
    <row r="1739" spans="2:2" x14ac:dyDescent="0.3">
      <c r="B1739" s="45"/>
    </row>
    <row r="1740" spans="2:2" x14ac:dyDescent="0.3">
      <c r="B1740" s="45"/>
    </row>
    <row r="1741" spans="2:2" x14ac:dyDescent="0.3">
      <c r="B1741" s="45"/>
    </row>
    <row r="1742" spans="2:2" x14ac:dyDescent="0.3">
      <c r="B1742" s="45"/>
    </row>
    <row r="1743" spans="2:2" x14ac:dyDescent="0.3">
      <c r="B1743" s="45"/>
    </row>
    <row r="1744" spans="2:2" x14ac:dyDescent="0.3">
      <c r="B1744" s="45"/>
    </row>
    <row r="1745" spans="2:2" x14ac:dyDescent="0.3">
      <c r="B1745" s="45"/>
    </row>
    <row r="1746" spans="2:2" x14ac:dyDescent="0.3">
      <c r="B1746" s="45"/>
    </row>
    <row r="1747" spans="2:2" x14ac:dyDescent="0.3">
      <c r="B1747" s="45"/>
    </row>
    <row r="1748" spans="2:2" x14ac:dyDescent="0.3">
      <c r="B1748" s="45"/>
    </row>
    <row r="1749" spans="2:2" x14ac:dyDescent="0.3">
      <c r="B1749" s="45"/>
    </row>
    <row r="1750" spans="2:2" x14ac:dyDescent="0.3">
      <c r="B1750" s="45"/>
    </row>
    <row r="1751" spans="2:2" x14ac:dyDescent="0.3">
      <c r="B1751" s="45"/>
    </row>
    <row r="1752" spans="2:2" x14ac:dyDescent="0.3">
      <c r="B1752" s="45"/>
    </row>
    <row r="1753" spans="2:2" x14ac:dyDescent="0.3">
      <c r="B1753" s="45"/>
    </row>
    <row r="1754" spans="2:2" x14ac:dyDescent="0.3">
      <c r="B1754" s="45"/>
    </row>
    <row r="1755" spans="2:2" x14ac:dyDescent="0.3">
      <c r="B1755" s="45"/>
    </row>
    <row r="1756" spans="2:2" x14ac:dyDescent="0.3">
      <c r="B1756" s="45"/>
    </row>
    <row r="1757" spans="2:2" x14ac:dyDescent="0.3">
      <c r="B1757" s="45"/>
    </row>
    <row r="1758" spans="2:2" x14ac:dyDescent="0.3">
      <c r="B1758" s="45"/>
    </row>
    <row r="1759" spans="2:2" x14ac:dyDescent="0.3">
      <c r="B1759" s="45"/>
    </row>
    <row r="1760" spans="2:2" x14ac:dyDescent="0.3">
      <c r="B1760" s="45"/>
    </row>
    <row r="1761" spans="2:2" x14ac:dyDescent="0.3">
      <c r="B1761" s="45"/>
    </row>
    <row r="1762" spans="2:2" x14ac:dyDescent="0.3">
      <c r="B1762" s="45"/>
    </row>
    <row r="1763" spans="2:2" x14ac:dyDescent="0.3">
      <c r="B1763" s="45"/>
    </row>
    <row r="1764" spans="2:2" x14ac:dyDescent="0.3">
      <c r="B1764" s="45"/>
    </row>
    <row r="1765" spans="2:2" x14ac:dyDescent="0.3">
      <c r="B1765" s="45"/>
    </row>
    <row r="1766" spans="2:2" x14ac:dyDescent="0.3">
      <c r="B1766" s="45"/>
    </row>
    <row r="1767" spans="2:2" x14ac:dyDescent="0.3">
      <c r="B1767" s="45"/>
    </row>
    <row r="1768" spans="2:2" x14ac:dyDescent="0.3">
      <c r="B1768" s="45"/>
    </row>
    <row r="1769" spans="2:2" x14ac:dyDescent="0.3">
      <c r="B1769" s="45"/>
    </row>
    <row r="1770" spans="2:2" x14ac:dyDescent="0.3">
      <c r="B1770" s="45"/>
    </row>
    <row r="1771" spans="2:2" x14ac:dyDescent="0.3">
      <c r="B1771" s="45"/>
    </row>
    <row r="1772" spans="2:2" x14ac:dyDescent="0.3">
      <c r="B1772" s="45"/>
    </row>
    <row r="1773" spans="2:2" x14ac:dyDescent="0.3">
      <c r="B1773" s="45"/>
    </row>
    <row r="1774" spans="2:2" x14ac:dyDescent="0.3">
      <c r="B1774" s="45"/>
    </row>
    <row r="1775" spans="2:2" x14ac:dyDescent="0.3">
      <c r="B1775" s="45"/>
    </row>
    <row r="1776" spans="2:2" x14ac:dyDescent="0.3">
      <c r="B1776" s="45"/>
    </row>
    <row r="1777" spans="2:2" x14ac:dyDescent="0.3">
      <c r="B1777" s="45"/>
    </row>
    <row r="1778" spans="2:2" x14ac:dyDescent="0.3">
      <c r="B1778" s="45"/>
    </row>
    <row r="1779" spans="2:2" x14ac:dyDescent="0.3">
      <c r="B1779" s="45"/>
    </row>
    <row r="1780" spans="2:2" x14ac:dyDescent="0.3">
      <c r="B1780" s="45"/>
    </row>
    <row r="1781" spans="2:2" x14ac:dyDescent="0.3">
      <c r="B1781" s="45"/>
    </row>
    <row r="1782" spans="2:2" x14ac:dyDescent="0.3">
      <c r="B1782" s="45"/>
    </row>
    <row r="1783" spans="2:2" x14ac:dyDescent="0.3">
      <c r="B1783" s="45"/>
    </row>
    <row r="1784" spans="2:2" x14ac:dyDescent="0.3">
      <c r="B1784" s="45"/>
    </row>
    <row r="1785" spans="2:2" x14ac:dyDescent="0.3">
      <c r="B1785" s="45"/>
    </row>
    <row r="1786" spans="2:2" x14ac:dyDescent="0.3">
      <c r="B1786" s="45"/>
    </row>
    <row r="1787" spans="2:2" x14ac:dyDescent="0.3">
      <c r="B1787" s="45"/>
    </row>
    <row r="1788" spans="2:2" x14ac:dyDescent="0.3">
      <c r="B1788" s="45"/>
    </row>
    <row r="1789" spans="2:2" x14ac:dyDescent="0.3">
      <c r="B1789" s="45"/>
    </row>
    <row r="1790" spans="2:2" x14ac:dyDescent="0.3">
      <c r="B1790" s="45"/>
    </row>
    <row r="1791" spans="2:2" x14ac:dyDescent="0.3">
      <c r="B1791" s="45"/>
    </row>
    <row r="1792" spans="2:2" x14ac:dyDescent="0.3">
      <c r="B1792" s="45"/>
    </row>
    <row r="1793" spans="2:2" x14ac:dyDescent="0.3">
      <c r="B1793" s="45"/>
    </row>
    <row r="1794" spans="2:2" x14ac:dyDescent="0.3">
      <c r="B1794" s="45"/>
    </row>
    <row r="1795" spans="2:2" x14ac:dyDescent="0.3">
      <c r="B1795" s="45"/>
    </row>
    <row r="1796" spans="2:2" x14ac:dyDescent="0.3">
      <c r="B1796" s="45"/>
    </row>
    <row r="1797" spans="2:2" x14ac:dyDescent="0.3">
      <c r="B1797" s="45"/>
    </row>
    <row r="1798" spans="2:2" x14ac:dyDescent="0.3">
      <c r="B1798" s="45"/>
    </row>
    <row r="1799" spans="2:2" x14ac:dyDescent="0.3">
      <c r="B1799" s="45"/>
    </row>
    <row r="1800" spans="2:2" x14ac:dyDescent="0.3">
      <c r="B1800" s="45"/>
    </row>
    <row r="1801" spans="2:2" x14ac:dyDescent="0.3">
      <c r="B1801" s="45"/>
    </row>
    <row r="1802" spans="2:2" x14ac:dyDescent="0.3">
      <c r="B1802" s="45"/>
    </row>
    <row r="1803" spans="2:2" x14ac:dyDescent="0.3">
      <c r="B1803" s="45"/>
    </row>
    <row r="1804" spans="2:2" x14ac:dyDescent="0.3">
      <c r="B1804" s="45"/>
    </row>
    <row r="1805" spans="2:2" x14ac:dyDescent="0.3">
      <c r="B1805" s="45"/>
    </row>
    <row r="1806" spans="2:2" x14ac:dyDescent="0.3">
      <c r="B1806" s="45"/>
    </row>
    <row r="1807" spans="2:2" x14ac:dyDescent="0.3">
      <c r="B1807" s="45"/>
    </row>
    <row r="1808" spans="2:2" x14ac:dyDescent="0.3">
      <c r="B1808" s="45"/>
    </row>
    <row r="1809" spans="2:2" x14ac:dyDescent="0.3">
      <c r="B1809" s="45"/>
    </row>
    <row r="1810" spans="2:2" x14ac:dyDescent="0.3">
      <c r="B1810" s="45"/>
    </row>
    <row r="1811" spans="2:2" x14ac:dyDescent="0.3">
      <c r="B1811" s="45"/>
    </row>
    <row r="1812" spans="2:2" x14ac:dyDescent="0.3">
      <c r="B1812" s="45"/>
    </row>
    <row r="1813" spans="2:2" x14ac:dyDescent="0.3">
      <c r="B1813" s="45"/>
    </row>
    <row r="1814" spans="2:2" x14ac:dyDescent="0.3">
      <c r="B1814" s="45"/>
    </row>
    <row r="1815" spans="2:2" x14ac:dyDescent="0.3">
      <c r="B1815" s="45"/>
    </row>
    <row r="1816" spans="2:2" x14ac:dyDescent="0.3">
      <c r="B1816" s="45"/>
    </row>
    <row r="1817" spans="2:2" x14ac:dyDescent="0.3">
      <c r="B1817" s="45"/>
    </row>
    <row r="1818" spans="2:2" x14ac:dyDescent="0.3">
      <c r="B1818" s="45"/>
    </row>
    <row r="1819" spans="2:2" x14ac:dyDescent="0.3">
      <c r="B1819" s="45"/>
    </row>
    <row r="1820" spans="2:2" x14ac:dyDescent="0.3">
      <c r="B1820" s="45"/>
    </row>
    <row r="1821" spans="2:2" x14ac:dyDescent="0.3">
      <c r="B1821" s="45"/>
    </row>
    <row r="1822" spans="2:2" x14ac:dyDescent="0.3">
      <c r="B1822" s="45"/>
    </row>
    <row r="1823" spans="2:2" x14ac:dyDescent="0.3">
      <c r="B1823" s="45"/>
    </row>
    <row r="1824" spans="2:2" x14ac:dyDescent="0.3">
      <c r="B1824" s="45"/>
    </row>
    <row r="1825" spans="2:2" x14ac:dyDescent="0.3">
      <c r="B1825" s="45"/>
    </row>
    <row r="1826" spans="2:2" x14ac:dyDescent="0.3">
      <c r="B1826" s="45"/>
    </row>
    <row r="1827" spans="2:2" x14ac:dyDescent="0.3">
      <c r="B1827" s="45"/>
    </row>
    <row r="1828" spans="2:2" x14ac:dyDescent="0.3">
      <c r="B1828" s="45"/>
    </row>
    <row r="1829" spans="2:2" x14ac:dyDescent="0.3">
      <c r="B1829" s="45"/>
    </row>
    <row r="1830" spans="2:2" x14ac:dyDescent="0.3">
      <c r="B1830" s="45"/>
    </row>
    <row r="1831" spans="2:2" x14ac:dyDescent="0.3">
      <c r="B1831" s="45"/>
    </row>
    <row r="1832" spans="2:2" x14ac:dyDescent="0.3">
      <c r="B1832" s="45"/>
    </row>
    <row r="1833" spans="2:2" x14ac:dyDescent="0.3">
      <c r="B1833" s="45"/>
    </row>
    <row r="1834" spans="2:2" x14ac:dyDescent="0.3">
      <c r="B1834" s="45"/>
    </row>
    <row r="1835" spans="2:2" x14ac:dyDescent="0.3">
      <c r="B1835" s="45"/>
    </row>
    <row r="1836" spans="2:2" x14ac:dyDescent="0.3">
      <c r="B1836" s="45"/>
    </row>
    <row r="1837" spans="2:2" x14ac:dyDescent="0.3">
      <c r="B1837" s="45"/>
    </row>
    <row r="1838" spans="2:2" x14ac:dyDescent="0.3">
      <c r="B1838" s="45"/>
    </row>
    <row r="1839" spans="2:2" x14ac:dyDescent="0.3">
      <c r="B1839" s="45"/>
    </row>
    <row r="1840" spans="2:2" x14ac:dyDescent="0.3">
      <c r="B1840" s="45"/>
    </row>
    <row r="1841" spans="2:2" x14ac:dyDescent="0.3">
      <c r="B1841" s="45"/>
    </row>
    <row r="1842" spans="2:2" x14ac:dyDescent="0.3">
      <c r="B1842" s="45"/>
    </row>
    <row r="1843" spans="2:2" x14ac:dyDescent="0.3">
      <c r="B1843" s="45"/>
    </row>
    <row r="1844" spans="2:2" x14ac:dyDescent="0.3">
      <c r="B1844" s="45"/>
    </row>
    <row r="1845" spans="2:2" x14ac:dyDescent="0.3">
      <c r="B1845" s="45"/>
    </row>
    <row r="1846" spans="2:2" x14ac:dyDescent="0.3">
      <c r="B1846" s="45"/>
    </row>
    <row r="1847" spans="2:2" x14ac:dyDescent="0.3">
      <c r="B1847" s="45"/>
    </row>
    <row r="1848" spans="2:2" x14ac:dyDescent="0.3">
      <c r="B1848" s="45"/>
    </row>
    <row r="1849" spans="2:2" x14ac:dyDescent="0.3">
      <c r="B1849" s="45"/>
    </row>
    <row r="1850" spans="2:2" x14ac:dyDescent="0.3">
      <c r="B1850" s="45"/>
    </row>
    <row r="1851" spans="2:2" x14ac:dyDescent="0.3">
      <c r="B1851" s="45"/>
    </row>
    <row r="1852" spans="2:2" x14ac:dyDescent="0.3">
      <c r="B1852" s="45"/>
    </row>
    <row r="1853" spans="2:2" x14ac:dyDescent="0.3">
      <c r="B1853" s="45"/>
    </row>
    <row r="1854" spans="2:2" x14ac:dyDescent="0.3">
      <c r="B1854" s="45"/>
    </row>
    <row r="1855" spans="2:2" x14ac:dyDescent="0.3">
      <c r="B1855" s="45"/>
    </row>
    <row r="1856" spans="2:2" x14ac:dyDescent="0.3">
      <c r="B1856" s="45"/>
    </row>
    <row r="1857" spans="2:2" x14ac:dyDescent="0.3">
      <c r="B1857" s="45"/>
    </row>
    <row r="1858" spans="2:2" x14ac:dyDescent="0.3">
      <c r="B1858" s="45"/>
    </row>
    <row r="1859" spans="2:2" x14ac:dyDescent="0.3">
      <c r="B1859" s="45"/>
    </row>
    <row r="1860" spans="2:2" x14ac:dyDescent="0.3">
      <c r="B1860" s="45"/>
    </row>
    <row r="1861" spans="2:2" x14ac:dyDescent="0.3">
      <c r="B1861" s="45"/>
    </row>
    <row r="1862" spans="2:2" x14ac:dyDescent="0.3">
      <c r="B1862" s="45"/>
    </row>
    <row r="1863" spans="2:2" x14ac:dyDescent="0.3">
      <c r="B1863" s="45"/>
    </row>
    <row r="1864" spans="2:2" x14ac:dyDescent="0.3">
      <c r="B1864" s="45"/>
    </row>
    <row r="1865" spans="2:2" x14ac:dyDescent="0.3">
      <c r="B1865" s="45"/>
    </row>
    <row r="1866" spans="2:2" x14ac:dyDescent="0.3">
      <c r="B1866" s="45"/>
    </row>
    <row r="1867" spans="2:2" x14ac:dyDescent="0.3">
      <c r="B1867" s="45"/>
    </row>
    <row r="1868" spans="2:2" x14ac:dyDescent="0.3">
      <c r="B1868" s="45"/>
    </row>
    <row r="1869" spans="2:2" x14ac:dyDescent="0.3">
      <c r="B1869" s="45"/>
    </row>
    <row r="1870" spans="2:2" x14ac:dyDescent="0.3">
      <c r="B1870" s="45"/>
    </row>
    <row r="1871" spans="2:2" x14ac:dyDescent="0.3">
      <c r="B1871" s="45"/>
    </row>
    <row r="1872" spans="2:2" x14ac:dyDescent="0.3">
      <c r="B1872" s="45"/>
    </row>
    <row r="1873" spans="2:2" x14ac:dyDescent="0.3">
      <c r="B1873" s="45"/>
    </row>
    <row r="1874" spans="2:2" x14ac:dyDescent="0.3">
      <c r="B1874" s="45"/>
    </row>
    <row r="1875" spans="2:2" x14ac:dyDescent="0.3">
      <c r="B1875" s="45"/>
    </row>
    <row r="1876" spans="2:2" x14ac:dyDescent="0.3">
      <c r="B1876" s="45"/>
    </row>
    <row r="1877" spans="2:2" x14ac:dyDescent="0.3">
      <c r="B1877" s="45"/>
    </row>
    <row r="1878" spans="2:2" x14ac:dyDescent="0.3">
      <c r="B1878" s="45"/>
    </row>
    <row r="1879" spans="2:2" x14ac:dyDescent="0.3">
      <c r="B1879" s="45"/>
    </row>
    <row r="1880" spans="2:2" x14ac:dyDescent="0.3">
      <c r="B1880" s="45"/>
    </row>
    <row r="1881" spans="2:2" x14ac:dyDescent="0.3">
      <c r="B1881" s="45"/>
    </row>
    <row r="1882" spans="2:2" x14ac:dyDescent="0.3">
      <c r="B1882" s="45"/>
    </row>
    <row r="1883" spans="2:2" x14ac:dyDescent="0.3">
      <c r="B1883" s="45"/>
    </row>
    <row r="1884" spans="2:2" x14ac:dyDescent="0.3">
      <c r="B1884" s="45"/>
    </row>
    <row r="1885" spans="2:2" x14ac:dyDescent="0.3">
      <c r="B1885" s="45"/>
    </row>
    <row r="1886" spans="2:2" x14ac:dyDescent="0.3">
      <c r="B1886" s="45"/>
    </row>
    <row r="1887" spans="2:2" x14ac:dyDescent="0.3">
      <c r="B1887" s="45"/>
    </row>
    <row r="1888" spans="2:2" x14ac:dyDescent="0.3">
      <c r="B1888" s="45"/>
    </row>
    <row r="1889" spans="2:2" x14ac:dyDescent="0.3">
      <c r="B1889" s="45"/>
    </row>
    <row r="1890" spans="2:2" x14ac:dyDescent="0.3">
      <c r="B1890" s="45"/>
    </row>
    <row r="1891" spans="2:2" x14ac:dyDescent="0.3">
      <c r="B1891" s="45"/>
    </row>
    <row r="1892" spans="2:2" x14ac:dyDescent="0.3">
      <c r="B1892" s="45"/>
    </row>
    <row r="1893" spans="2:2" x14ac:dyDescent="0.3">
      <c r="B1893" s="45"/>
    </row>
    <row r="1894" spans="2:2" x14ac:dyDescent="0.3">
      <c r="B1894" s="45"/>
    </row>
    <row r="1895" spans="2:2" x14ac:dyDescent="0.3">
      <c r="B1895" s="45"/>
    </row>
    <row r="1896" spans="2:2" x14ac:dyDescent="0.3">
      <c r="B1896" s="45"/>
    </row>
    <row r="1897" spans="2:2" x14ac:dyDescent="0.3">
      <c r="B1897" s="45"/>
    </row>
    <row r="1898" spans="2:2" x14ac:dyDescent="0.3">
      <c r="B1898" s="45"/>
    </row>
    <row r="1899" spans="2:2" x14ac:dyDescent="0.3">
      <c r="B1899" s="45"/>
    </row>
    <row r="1900" spans="2:2" x14ac:dyDescent="0.3">
      <c r="B1900" s="45"/>
    </row>
    <row r="1901" spans="2:2" x14ac:dyDescent="0.3">
      <c r="B1901" s="45"/>
    </row>
    <row r="1902" spans="2:2" x14ac:dyDescent="0.3">
      <c r="B1902" s="45"/>
    </row>
    <row r="1903" spans="2:2" x14ac:dyDescent="0.3">
      <c r="B1903" s="45"/>
    </row>
    <row r="1904" spans="2:2" x14ac:dyDescent="0.3">
      <c r="B1904" s="45"/>
    </row>
    <row r="1905" spans="2:2" x14ac:dyDescent="0.3">
      <c r="B1905" s="45"/>
    </row>
    <row r="1906" spans="2:2" x14ac:dyDescent="0.3">
      <c r="B1906" s="45"/>
    </row>
    <row r="1907" spans="2:2" x14ac:dyDescent="0.3">
      <c r="B1907" s="45"/>
    </row>
    <row r="1908" spans="2:2" x14ac:dyDescent="0.3">
      <c r="B1908" s="45"/>
    </row>
    <row r="1909" spans="2:2" x14ac:dyDescent="0.3">
      <c r="B1909" s="45"/>
    </row>
    <row r="1910" spans="2:2" x14ac:dyDescent="0.3">
      <c r="B1910" s="45"/>
    </row>
    <row r="1911" spans="2:2" x14ac:dyDescent="0.3">
      <c r="B1911" s="45"/>
    </row>
    <row r="1912" spans="2:2" x14ac:dyDescent="0.3">
      <c r="B1912" s="45"/>
    </row>
    <row r="1913" spans="2:2" x14ac:dyDescent="0.3">
      <c r="B1913" s="45"/>
    </row>
    <row r="1914" spans="2:2" x14ac:dyDescent="0.3">
      <c r="B1914" s="45"/>
    </row>
    <row r="1915" spans="2:2" x14ac:dyDescent="0.3">
      <c r="B1915" s="45"/>
    </row>
    <row r="1916" spans="2:2" x14ac:dyDescent="0.3">
      <c r="B1916" s="45"/>
    </row>
    <row r="1917" spans="2:2" x14ac:dyDescent="0.3">
      <c r="B1917" s="45"/>
    </row>
    <row r="1918" spans="2:2" x14ac:dyDescent="0.3">
      <c r="B1918" s="45"/>
    </row>
    <row r="1919" spans="2:2" x14ac:dyDescent="0.3">
      <c r="B1919" s="45"/>
    </row>
    <row r="1920" spans="2:2" x14ac:dyDescent="0.3">
      <c r="B1920" s="45"/>
    </row>
    <row r="1921" spans="2:2" x14ac:dyDescent="0.3">
      <c r="B1921" s="45"/>
    </row>
    <row r="1922" spans="2:2" x14ac:dyDescent="0.3">
      <c r="B1922" s="45"/>
    </row>
    <row r="1923" spans="2:2" x14ac:dyDescent="0.3">
      <c r="B1923" s="45"/>
    </row>
    <row r="1924" spans="2:2" x14ac:dyDescent="0.3">
      <c r="B1924" s="45"/>
    </row>
    <row r="1925" spans="2:2" x14ac:dyDescent="0.3">
      <c r="B1925" s="45"/>
    </row>
    <row r="1926" spans="2:2" x14ac:dyDescent="0.3">
      <c r="B1926" s="45"/>
    </row>
    <row r="1927" spans="2:2" x14ac:dyDescent="0.3">
      <c r="B1927" s="45"/>
    </row>
    <row r="1928" spans="2:2" x14ac:dyDescent="0.3">
      <c r="B1928" s="45"/>
    </row>
    <row r="1929" spans="2:2" x14ac:dyDescent="0.3">
      <c r="B1929" s="45"/>
    </row>
    <row r="1930" spans="2:2" x14ac:dyDescent="0.3">
      <c r="B1930" s="45"/>
    </row>
    <row r="1931" spans="2:2" x14ac:dyDescent="0.3">
      <c r="B1931" s="45"/>
    </row>
    <row r="1932" spans="2:2" x14ac:dyDescent="0.3">
      <c r="B1932" s="45"/>
    </row>
    <row r="1933" spans="2:2" x14ac:dyDescent="0.3">
      <c r="B1933" s="45"/>
    </row>
    <row r="1934" spans="2:2" x14ac:dyDescent="0.3">
      <c r="B1934" s="45"/>
    </row>
    <row r="1935" spans="2:2" x14ac:dyDescent="0.3">
      <c r="B1935" s="45"/>
    </row>
    <row r="1936" spans="2:2" x14ac:dyDescent="0.3">
      <c r="B1936" s="45"/>
    </row>
    <row r="1937" spans="2:2" x14ac:dyDescent="0.3">
      <c r="B1937" s="45"/>
    </row>
    <row r="1938" spans="2:2" x14ac:dyDescent="0.3">
      <c r="B1938" s="45"/>
    </row>
    <row r="1939" spans="2:2" x14ac:dyDescent="0.3">
      <c r="B1939" s="45"/>
    </row>
    <row r="1940" spans="2:2" x14ac:dyDescent="0.3">
      <c r="B1940" s="45"/>
    </row>
    <row r="1941" spans="2:2" x14ac:dyDescent="0.3">
      <c r="B1941" s="45"/>
    </row>
    <row r="1942" spans="2:2" x14ac:dyDescent="0.3">
      <c r="B1942" s="45"/>
    </row>
    <row r="1943" spans="2:2" x14ac:dyDescent="0.3">
      <c r="B1943" s="45"/>
    </row>
    <row r="1944" spans="2:2" x14ac:dyDescent="0.3">
      <c r="B1944" s="45"/>
    </row>
    <row r="1945" spans="2:2" x14ac:dyDescent="0.3">
      <c r="B1945" s="45"/>
    </row>
    <row r="1946" spans="2:2" x14ac:dyDescent="0.3">
      <c r="B1946" s="45"/>
    </row>
    <row r="1947" spans="2:2" x14ac:dyDescent="0.3">
      <c r="B1947" s="45"/>
    </row>
    <row r="1948" spans="2:2" x14ac:dyDescent="0.3">
      <c r="B1948" s="45"/>
    </row>
    <row r="1949" spans="2:2" x14ac:dyDescent="0.3">
      <c r="B1949" s="45"/>
    </row>
    <row r="1950" spans="2:2" x14ac:dyDescent="0.3">
      <c r="B1950" s="45"/>
    </row>
    <row r="1951" spans="2:2" x14ac:dyDescent="0.3">
      <c r="B1951" s="45"/>
    </row>
    <row r="1952" spans="2:2" x14ac:dyDescent="0.3">
      <c r="B1952" s="45"/>
    </row>
    <row r="1953" spans="2:2" x14ac:dyDescent="0.3">
      <c r="B1953" s="45"/>
    </row>
    <row r="1954" spans="2:2" x14ac:dyDescent="0.3">
      <c r="B1954" s="45"/>
    </row>
    <row r="1955" spans="2:2" x14ac:dyDescent="0.3">
      <c r="B1955" s="45"/>
    </row>
    <row r="1956" spans="2:2" x14ac:dyDescent="0.3">
      <c r="B1956" s="45"/>
    </row>
    <row r="1957" spans="2:2" x14ac:dyDescent="0.3">
      <c r="B1957" s="45"/>
    </row>
    <row r="1958" spans="2:2" x14ac:dyDescent="0.3">
      <c r="B1958" s="45"/>
    </row>
    <row r="1959" spans="2:2" x14ac:dyDescent="0.3">
      <c r="B1959" s="45"/>
    </row>
    <row r="1960" spans="2:2" x14ac:dyDescent="0.3">
      <c r="B1960" s="45"/>
    </row>
    <row r="1961" spans="2:2" x14ac:dyDescent="0.3">
      <c r="B1961" s="45"/>
    </row>
    <row r="1962" spans="2:2" x14ac:dyDescent="0.3">
      <c r="B1962" s="45"/>
    </row>
    <row r="1963" spans="2:2" x14ac:dyDescent="0.3">
      <c r="B1963" s="45"/>
    </row>
    <row r="1964" spans="2:2" x14ac:dyDescent="0.3">
      <c r="B1964" s="45"/>
    </row>
    <row r="1965" spans="2:2" x14ac:dyDescent="0.3">
      <c r="B1965" s="45"/>
    </row>
    <row r="1966" spans="2:2" x14ac:dyDescent="0.3">
      <c r="B1966" s="45"/>
    </row>
    <row r="1967" spans="2:2" x14ac:dyDescent="0.3">
      <c r="B1967" s="45"/>
    </row>
    <row r="1968" spans="2:2" x14ac:dyDescent="0.3">
      <c r="B1968" s="45"/>
    </row>
    <row r="1969" spans="2:2" x14ac:dyDescent="0.3">
      <c r="B1969" s="45"/>
    </row>
    <row r="1970" spans="2:2" x14ac:dyDescent="0.3">
      <c r="B1970" s="45"/>
    </row>
    <row r="1971" spans="2:2" x14ac:dyDescent="0.3">
      <c r="B1971" s="45"/>
    </row>
    <row r="1972" spans="2:2" x14ac:dyDescent="0.3">
      <c r="B1972" s="45"/>
    </row>
    <row r="1973" spans="2:2" x14ac:dyDescent="0.3">
      <c r="B1973" s="45"/>
    </row>
    <row r="1974" spans="2:2" x14ac:dyDescent="0.3">
      <c r="B1974" s="45"/>
    </row>
    <row r="1975" spans="2:2" x14ac:dyDescent="0.3">
      <c r="B1975" s="45"/>
    </row>
    <row r="1976" spans="2:2" x14ac:dyDescent="0.3">
      <c r="B1976" s="45"/>
    </row>
    <row r="1977" spans="2:2" x14ac:dyDescent="0.3">
      <c r="B1977" s="45"/>
    </row>
    <row r="1978" spans="2:2" x14ac:dyDescent="0.3">
      <c r="B1978" s="45"/>
    </row>
    <row r="1979" spans="2:2" x14ac:dyDescent="0.3">
      <c r="B1979" s="45"/>
    </row>
    <row r="1980" spans="2:2" x14ac:dyDescent="0.3">
      <c r="B1980" s="45"/>
    </row>
    <row r="1981" spans="2:2" x14ac:dyDescent="0.3">
      <c r="B1981" s="45"/>
    </row>
    <row r="1982" spans="2:2" x14ac:dyDescent="0.3">
      <c r="B1982" s="45"/>
    </row>
    <row r="1983" spans="2:2" x14ac:dyDescent="0.3">
      <c r="B1983" s="45"/>
    </row>
    <row r="1984" spans="2:2" x14ac:dyDescent="0.3">
      <c r="B1984" s="45"/>
    </row>
    <row r="1985" spans="2:2" x14ac:dyDescent="0.3">
      <c r="B1985" s="45"/>
    </row>
    <row r="1986" spans="2:2" x14ac:dyDescent="0.3">
      <c r="B1986" s="45"/>
    </row>
    <row r="1987" spans="2:2" x14ac:dyDescent="0.3">
      <c r="B1987" s="45"/>
    </row>
    <row r="1988" spans="2:2" x14ac:dyDescent="0.3">
      <c r="B1988" s="45"/>
    </row>
    <row r="1989" spans="2:2" x14ac:dyDescent="0.3">
      <c r="B1989" s="45"/>
    </row>
    <row r="1990" spans="2:2" x14ac:dyDescent="0.3">
      <c r="B1990" s="45"/>
    </row>
    <row r="1991" spans="2:2" x14ac:dyDescent="0.3">
      <c r="B1991" s="45"/>
    </row>
    <row r="1992" spans="2:2" x14ac:dyDescent="0.3">
      <c r="B1992" s="45"/>
    </row>
    <row r="1993" spans="2:2" x14ac:dyDescent="0.3">
      <c r="B1993" s="45"/>
    </row>
    <row r="1994" spans="2:2" x14ac:dyDescent="0.3">
      <c r="B1994" s="45"/>
    </row>
    <row r="1995" spans="2:2" x14ac:dyDescent="0.3">
      <c r="B1995" s="45"/>
    </row>
    <row r="1996" spans="2:2" x14ac:dyDescent="0.3">
      <c r="B1996" s="45"/>
    </row>
    <row r="1997" spans="2:2" x14ac:dyDescent="0.3">
      <c r="B1997" s="45"/>
    </row>
    <row r="1998" spans="2:2" x14ac:dyDescent="0.3">
      <c r="B1998" s="45"/>
    </row>
    <row r="1999" spans="2:2" x14ac:dyDescent="0.3">
      <c r="B1999" s="45"/>
    </row>
    <row r="2000" spans="2:2" x14ac:dyDescent="0.3">
      <c r="B2000" s="45"/>
    </row>
    <row r="2001" spans="2:2" x14ac:dyDescent="0.3">
      <c r="B2001" s="45"/>
    </row>
    <row r="2002" spans="2:2" x14ac:dyDescent="0.3">
      <c r="B2002" s="45"/>
    </row>
    <row r="2003" spans="2:2" x14ac:dyDescent="0.3">
      <c r="B2003" s="45"/>
    </row>
    <row r="2004" spans="2:2" x14ac:dyDescent="0.3">
      <c r="B2004" s="45"/>
    </row>
    <row r="2005" spans="2:2" x14ac:dyDescent="0.3">
      <c r="B2005" s="45"/>
    </row>
    <row r="2006" spans="2:2" x14ac:dyDescent="0.3">
      <c r="B2006" s="45"/>
    </row>
    <row r="2007" spans="2:2" x14ac:dyDescent="0.3">
      <c r="B2007" s="45"/>
    </row>
    <row r="2008" spans="2:2" x14ac:dyDescent="0.3">
      <c r="B2008" s="45"/>
    </row>
    <row r="2009" spans="2:2" x14ac:dyDescent="0.3">
      <c r="B2009" s="45"/>
    </row>
    <row r="2010" spans="2:2" x14ac:dyDescent="0.3">
      <c r="B2010" s="45"/>
    </row>
    <row r="2011" spans="2:2" x14ac:dyDescent="0.3">
      <c r="B2011" s="45"/>
    </row>
    <row r="2012" spans="2:2" x14ac:dyDescent="0.3">
      <c r="B2012" s="45"/>
    </row>
    <row r="2013" spans="2:2" x14ac:dyDescent="0.3">
      <c r="B2013" s="45"/>
    </row>
    <row r="2014" spans="2:2" x14ac:dyDescent="0.3">
      <c r="B2014" s="45"/>
    </row>
    <row r="2015" spans="2:2" x14ac:dyDescent="0.3">
      <c r="B2015" s="45"/>
    </row>
    <row r="2016" spans="2:2" x14ac:dyDescent="0.3">
      <c r="B2016" s="45"/>
    </row>
    <row r="2017" spans="2:2" x14ac:dyDescent="0.3">
      <c r="B2017" s="45"/>
    </row>
    <row r="2018" spans="2:2" x14ac:dyDescent="0.3">
      <c r="B2018" s="45"/>
    </row>
    <row r="2019" spans="2:2" x14ac:dyDescent="0.3">
      <c r="B2019" s="45"/>
    </row>
    <row r="2020" spans="2:2" x14ac:dyDescent="0.3">
      <c r="B2020" s="45"/>
    </row>
    <row r="2021" spans="2:2" x14ac:dyDescent="0.3">
      <c r="B2021" s="45"/>
    </row>
    <row r="2022" spans="2:2" x14ac:dyDescent="0.3">
      <c r="B2022" s="45"/>
    </row>
    <row r="2023" spans="2:2" x14ac:dyDescent="0.3">
      <c r="B2023" s="45"/>
    </row>
    <row r="2024" spans="2:2" x14ac:dyDescent="0.3">
      <c r="B2024" s="45"/>
    </row>
    <row r="2025" spans="2:2" x14ac:dyDescent="0.3">
      <c r="B2025" s="45"/>
    </row>
    <row r="2026" spans="2:2" x14ac:dyDescent="0.3">
      <c r="B2026" s="45"/>
    </row>
    <row r="2027" spans="2:2" x14ac:dyDescent="0.3">
      <c r="B2027" s="45"/>
    </row>
    <row r="2028" spans="2:2" x14ac:dyDescent="0.3">
      <c r="B2028" s="45"/>
    </row>
    <row r="2029" spans="2:2" x14ac:dyDescent="0.3">
      <c r="B2029" s="45"/>
    </row>
    <row r="2030" spans="2:2" x14ac:dyDescent="0.3">
      <c r="B2030" s="45"/>
    </row>
    <row r="2031" spans="2:2" x14ac:dyDescent="0.3">
      <c r="B2031" s="45"/>
    </row>
    <row r="2032" spans="2:2" x14ac:dyDescent="0.3">
      <c r="B2032" s="45"/>
    </row>
    <row r="2033" spans="2:2" x14ac:dyDescent="0.3">
      <c r="B2033" s="45"/>
    </row>
    <row r="2034" spans="2:2" x14ac:dyDescent="0.3">
      <c r="B2034" s="45"/>
    </row>
    <row r="2035" spans="2:2" x14ac:dyDescent="0.3">
      <c r="B2035" s="45"/>
    </row>
    <row r="2036" spans="2:2" x14ac:dyDescent="0.3">
      <c r="B2036" s="45"/>
    </row>
    <row r="2037" spans="2:2" x14ac:dyDescent="0.3">
      <c r="B2037" s="45"/>
    </row>
    <row r="2038" spans="2:2" x14ac:dyDescent="0.3">
      <c r="B2038" s="45"/>
    </row>
    <row r="2039" spans="2:2" x14ac:dyDescent="0.3">
      <c r="B2039" s="45"/>
    </row>
    <row r="2040" spans="2:2" x14ac:dyDescent="0.3">
      <c r="B2040" s="45"/>
    </row>
    <row r="2041" spans="2:2" x14ac:dyDescent="0.3">
      <c r="B2041" s="45"/>
    </row>
    <row r="2042" spans="2:2" x14ac:dyDescent="0.3">
      <c r="B2042" s="45"/>
    </row>
    <row r="2043" spans="2:2" x14ac:dyDescent="0.3">
      <c r="B2043" s="45"/>
    </row>
    <row r="2044" spans="2:2" x14ac:dyDescent="0.3">
      <c r="B2044" s="45"/>
    </row>
    <row r="2045" spans="2:2" x14ac:dyDescent="0.3">
      <c r="B2045" s="45"/>
    </row>
    <row r="2046" spans="2:2" x14ac:dyDescent="0.3">
      <c r="B2046" s="45"/>
    </row>
    <row r="2047" spans="2:2" x14ac:dyDescent="0.3">
      <c r="B2047" s="45"/>
    </row>
    <row r="2048" spans="2:2" x14ac:dyDescent="0.3">
      <c r="B2048" s="45"/>
    </row>
    <row r="2049" spans="2:2" x14ac:dyDescent="0.3">
      <c r="B2049" s="45"/>
    </row>
    <row r="2050" spans="2:2" x14ac:dyDescent="0.3">
      <c r="B2050" s="45"/>
    </row>
    <row r="2051" spans="2:2" x14ac:dyDescent="0.3">
      <c r="B2051" s="45"/>
    </row>
    <row r="2052" spans="2:2" x14ac:dyDescent="0.3">
      <c r="B2052" s="45"/>
    </row>
    <row r="2053" spans="2:2" x14ac:dyDescent="0.3">
      <c r="B2053" s="45"/>
    </row>
    <row r="2054" spans="2:2" x14ac:dyDescent="0.3">
      <c r="B2054" s="45"/>
    </row>
    <row r="2055" spans="2:2" x14ac:dyDescent="0.3">
      <c r="B2055" s="45"/>
    </row>
    <row r="2056" spans="2:2" x14ac:dyDescent="0.3">
      <c r="B2056" s="45"/>
    </row>
    <row r="2057" spans="2:2" x14ac:dyDescent="0.3">
      <c r="B2057" s="45"/>
    </row>
    <row r="2058" spans="2:2" x14ac:dyDescent="0.3">
      <c r="B2058" s="45"/>
    </row>
    <row r="2059" spans="2:2" x14ac:dyDescent="0.3">
      <c r="B2059" s="45"/>
    </row>
    <row r="2060" spans="2:2" x14ac:dyDescent="0.3">
      <c r="B2060" s="45"/>
    </row>
    <row r="2061" spans="2:2" x14ac:dyDescent="0.3">
      <c r="B2061" s="45"/>
    </row>
    <row r="2062" spans="2:2" x14ac:dyDescent="0.3">
      <c r="B2062" s="45"/>
    </row>
    <row r="2063" spans="2:2" x14ac:dyDescent="0.3">
      <c r="B2063" s="45"/>
    </row>
    <row r="2064" spans="2:2" x14ac:dyDescent="0.3">
      <c r="B2064" s="45"/>
    </row>
    <row r="2065" spans="2:2" x14ac:dyDescent="0.3">
      <c r="B2065" s="45"/>
    </row>
    <row r="2066" spans="2:2" x14ac:dyDescent="0.3">
      <c r="B2066" s="45"/>
    </row>
    <row r="2067" spans="2:2" x14ac:dyDescent="0.3">
      <c r="B2067" s="45"/>
    </row>
    <row r="2068" spans="2:2" x14ac:dyDescent="0.3">
      <c r="B2068" s="45"/>
    </row>
    <row r="2069" spans="2:2" x14ac:dyDescent="0.3">
      <c r="B2069" s="45"/>
    </row>
    <row r="2070" spans="2:2" x14ac:dyDescent="0.3">
      <c r="B2070" s="45"/>
    </row>
    <row r="2071" spans="2:2" x14ac:dyDescent="0.3">
      <c r="B2071" s="45"/>
    </row>
    <row r="2072" spans="2:2" x14ac:dyDescent="0.3">
      <c r="B2072" s="45"/>
    </row>
    <row r="2073" spans="2:2" x14ac:dyDescent="0.3">
      <c r="B2073" s="45"/>
    </row>
    <row r="2074" spans="2:2" x14ac:dyDescent="0.3">
      <c r="B2074" s="45"/>
    </row>
    <row r="2075" spans="2:2" x14ac:dyDescent="0.3">
      <c r="B2075" s="45"/>
    </row>
    <row r="2076" spans="2:2" x14ac:dyDescent="0.3">
      <c r="B2076" s="45"/>
    </row>
    <row r="2077" spans="2:2" x14ac:dyDescent="0.3">
      <c r="B2077" s="45"/>
    </row>
    <row r="2078" spans="2:2" x14ac:dyDescent="0.3">
      <c r="B2078" s="45"/>
    </row>
    <row r="2079" spans="2:2" x14ac:dyDescent="0.3">
      <c r="B2079" s="45"/>
    </row>
    <row r="2080" spans="2:2" x14ac:dyDescent="0.3">
      <c r="B2080" s="45"/>
    </row>
    <row r="2081" spans="2:2" x14ac:dyDescent="0.3">
      <c r="B2081" s="45"/>
    </row>
    <row r="2082" spans="2:2" x14ac:dyDescent="0.3">
      <c r="B2082" s="45"/>
    </row>
    <row r="2083" spans="2:2" x14ac:dyDescent="0.3">
      <c r="B2083" s="45"/>
    </row>
    <row r="2084" spans="2:2" x14ac:dyDescent="0.3">
      <c r="B2084" s="45"/>
    </row>
    <row r="2085" spans="2:2" x14ac:dyDescent="0.3">
      <c r="B2085" s="45"/>
    </row>
    <row r="2086" spans="2:2" x14ac:dyDescent="0.3">
      <c r="B2086" s="45"/>
    </row>
    <row r="2087" spans="2:2" x14ac:dyDescent="0.3">
      <c r="B2087" s="45"/>
    </row>
    <row r="2088" spans="2:2" x14ac:dyDescent="0.3">
      <c r="B2088" s="45"/>
    </row>
    <row r="2089" spans="2:2" x14ac:dyDescent="0.3">
      <c r="B2089" s="45"/>
    </row>
    <row r="2090" spans="2:2" x14ac:dyDescent="0.3">
      <c r="B2090" s="45"/>
    </row>
    <row r="2091" spans="2:2" x14ac:dyDescent="0.3">
      <c r="B2091" s="45"/>
    </row>
    <row r="2092" spans="2:2" x14ac:dyDescent="0.3">
      <c r="B2092" s="45"/>
    </row>
    <row r="2093" spans="2:2" x14ac:dyDescent="0.3">
      <c r="B2093" s="45"/>
    </row>
    <row r="2094" spans="2:2" x14ac:dyDescent="0.3">
      <c r="B2094" s="45"/>
    </row>
    <row r="2095" spans="2:2" x14ac:dyDescent="0.3">
      <c r="B2095" s="45"/>
    </row>
    <row r="2096" spans="2:2" x14ac:dyDescent="0.3">
      <c r="B2096" s="45"/>
    </row>
    <row r="2097" spans="2:2" x14ac:dyDescent="0.3">
      <c r="B2097" s="45"/>
    </row>
    <row r="2098" spans="2:2" x14ac:dyDescent="0.3">
      <c r="B2098" s="45"/>
    </row>
    <row r="2099" spans="2:2" x14ac:dyDescent="0.3">
      <c r="B2099" s="45"/>
    </row>
    <row r="2100" spans="2:2" x14ac:dyDescent="0.3">
      <c r="B2100" s="45"/>
    </row>
    <row r="2101" spans="2:2" x14ac:dyDescent="0.3">
      <c r="B2101" s="45"/>
    </row>
    <row r="2102" spans="2:2" x14ac:dyDescent="0.3">
      <c r="B2102" s="45"/>
    </row>
    <row r="2103" spans="2:2" x14ac:dyDescent="0.3">
      <c r="B2103" s="45"/>
    </row>
    <row r="2104" spans="2:2" x14ac:dyDescent="0.3">
      <c r="B2104" s="45"/>
    </row>
    <row r="2105" spans="2:2" x14ac:dyDescent="0.3">
      <c r="B2105" s="45"/>
    </row>
    <row r="2106" spans="2:2" x14ac:dyDescent="0.3">
      <c r="B2106" s="45"/>
    </row>
    <row r="2107" spans="2:2" x14ac:dyDescent="0.3">
      <c r="B2107" s="45"/>
    </row>
    <row r="2108" spans="2:2" x14ac:dyDescent="0.3">
      <c r="B2108" s="45"/>
    </row>
    <row r="2109" spans="2:2" x14ac:dyDescent="0.3">
      <c r="B2109" s="45"/>
    </row>
    <row r="2110" spans="2:2" x14ac:dyDescent="0.3">
      <c r="B2110" s="45"/>
    </row>
    <row r="2111" spans="2:2" x14ac:dyDescent="0.3">
      <c r="B2111" s="45"/>
    </row>
    <row r="2112" spans="2:2" x14ac:dyDescent="0.3">
      <c r="B2112" s="45"/>
    </row>
    <row r="2113" spans="2:2" x14ac:dyDescent="0.3">
      <c r="B2113" s="45"/>
    </row>
    <row r="2114" spans="2:2" x14ac:dyDescent="0.3">
      <c r="B2114" s="45"/>
    </row>
    <row r="2115" spans="2:2" x14ac:dyDescent="0.3">
      <c r="B2115" s="45"/>
    </row>
    <row r="2116" spans="2:2" x14ac:dyDescent="0.3">
      <c r="B2116" s="45"/>
    </row>
    <row r="2117" spans="2:2" x14ac:dyDescent="0.3">
      <c r="B2117" s="45"/>
    </row>
    <row r="2118" spans="2:2" x14ac:dyDescent="0.3">
      <c r="B2118" s="45"/>
    </row>
    <row r="2119" spans="2:2" x14ac:dyDescent="0.3">
      <c r="B2119" s="45"/>
    </row>
    <row r="2120" spans="2:2" x14ac:dyDescent="0.3">
      <c r="B2120" s="45"/>
    </row>
    <row r="2121" spans="2:2" x14ac:dyDescent="0.3">
      <c r="B2121" s="45"/>
    </row>
    <row r="2122" spans="2:2" x14ac:dyDescent="0.3">
      <c r="B2122" s="45"/>
    </row>
    <row r="2123" spans="2:2" x14ac:dyDescent="0.3">
      <c r="B2123" s="45"/>
    </row>
    <row r="2124" spans="2:2" x14ac:dyDescent="0.3">
      <c r="B2124" s="45"/>
    </row>
    <row r="2125" spans="2:2" x14ac:dyDescent="0.3">
      <c r="B2125" s="45"/>
    </row>
    <row r="2126" spans="2:2" x14ac:dyDescent="0.3">
      <c r="B2126" s="45"/>
    </row>
    <row r="2127" spans="2:2" x14ac:dyDescent="0.3">
      <c r="B2127" s="45"/>
    </row>
    <row r="2128" spans="2:2" x14ac:dyDescent="0.3">
      <c r="B2128" s="45"/>
    </row>
    <row r="2129" spans="2:2" x14ac:dyDescent="0.3">
      <c r="B2129" s="45"/>
    </row>
    <row r="2130" spans="2:2" x14ac:dyDescent="0.3">
      <c r="B2130" s="45"/>
    </row>
    <row r="2131" spans="2:2" x14ac:dyDescent="0.3">
      <c r="B2131" s="45"/>
    </row>
    <row r="2132" spans="2:2" x14ac:dyDescent="0.3">
      <c r="B2132" s="45"/>
    </row>
    <row r="2133" spans="2:2" x14ac:dyDescent="0.3">
      <c r="B2133" s="45"/>
    </row>
    <row r="2134" spans="2:2" x14ac:dyDescent="0.3">
      <c r="B2134" s="45"/>
    </row>
    <row r="2135" spans="2:2" x14ac:dyDescent="0.3">
      <c r="B2135" s="45"/>
    </row>
    <row r="2136" spans="2:2" x14ac:dyDescent="0.3">
      <c r="B2136" s="45"/>
    </row>
    <row r="2137" spans="2:2" x14ac:dyDescent="0.3">
      <c r="B2137" s="45"/>
    </row>
    <row r="2138" spans="2:2" x14ac:dyDescent="0.3">
      <c r="B2138" s="45"/>
    </row>
    <row r="2139" spans="2:2" x14ac:dyDescent="0.3">
      <c r="B2139" s="45"/>
    </row>
    <row r="2140" spans="2:2" x14ac:dyDescent="0.3">
      <c r="B2140" s="45"/>
    </row>
    <row r="2141" spans="2:2" x14ac:dyDescent="0.3">
      <c r="B2141" s="45"/>
    </row>
    <row r="2142" spans="2:2" x14ac:dyDescent="0.3">
      <c r="B2142" s="45"/>
    </row>
    <row r="2143" spans="2:2" x14ac:dyDescent="0.3">
      <c r="B2143" s="45"/>
    </row>
    <row r="2144" spans="2:2" x14ac:dyDescent="0.3">
      <c r="B2144" s="45"/>
    </row>
    <row r="2145" spans="2:2" x14ac:dyDescent="0.3">
      <c r="B2145" s="45"/>
    </row>
    <row r="2146" spans="2:2" x14ac:dyDescent="0.3">
      <c r="B2146" s="45"/>
    </row>
    <row r="2147" spans="2:2" x14ac:dyDescent="0.3">
      <c r="B2147" s="45"/>
    </row>
    <row r="2148" spans="2:2" x14ac:dyDescent="0.3">
      <c r="B2148" s="45"/>
    </row>
    <row r="2149" spans="2:2" x14ac:dyDescent="0.3">
      <c r="B2149" s="45"/>
    </row>
    <row r="2150" spans="2:2" x14ac:dyDescent="0.3">
      <c r="B2150" s="45"/>
    </row>
    <row r="2151" spans="2:2" x14ac:dyDescent="0.3">
      <c r="B2151" s="45"/>
    </row>
    <row r="2152" spans="2:2" x14ac:dyDescent="0.3">
      <c r="B2152" s="45"/>
    </row>
    <row r="2153" spans="2:2" x14ac:dyDescent="0.3">
      <c r="B2153" s="45"/>
    </row>
    <row r="2154" spans="2:2" x14ac:dyDescent="0.3">
      <c r="B2154" s="45"/>
    </row>
    <row r="2155" spans="2:2" x14ac:dyDescent="0.3">
      <c r="B2155" s="45"/>
    </row>
    <row r="2156" spans="2:2" x14ac:dyDescent="0.3">
      <c r="B2156" s="45"/>
    </row>
    <row r="2157" spans="2:2" x14ac:dyDescent="0.3">
      <c r="B2157" s="45"/>
    </row>
    <row r="2158" spans="2:2" x14ac:dyDescent="0.3">
      <c r="B2158" s="45"/>
    </row>
    <row r="2159" spans="2:2" x14ac:dyDescent="0.3">
      <c r="B2159" s="45"/>
    </row>
    <row r="2160" spans="2:2" x14ac:dyDescent="0.3">
      <c r="B2160" s="45"/>
    </row>
    <row r="2161" spans="2:2" x14ac:dyDescent="0.3">
      <c r="B2161" s="45"/>
    </row>
    <row r="2162" spans="2:2" x14ac:dyDescent="0.3">
      <c r="B2162" s="45"/>
    </row>
    <row r="2163" spans="2:2" x14ac:dyDescent="0.3">
      <c r="B2163" s="45"/>
    </row>
    <row r="2164" spans="2:2" x14ac:dyDescent="0.3">
      <c r="B2164" s="45"/>
    </row>
    <row r="2165" spans="2:2" x14ac:dyDescent="0.3">
      <c r="B2165" s="45"/>
    </row>
    <row r="2166" spans="2:2" x14ac:dyDescent="0.3">
      <c r="B2166" s="45"/>
    </row>
    <row r="2167" spans="2:2" x14ac:dyDescent="0.3">
      <c r="B2167" s="45"/>
    </row>
    <row r="2168" spans="2:2" x14ac:dyDescent="0.3">
      <c r="B2168" s="45"/>
    </row>
    <row r="2169" spans="2:2" x14ac:dyDescent="0.3">
      <c r="B2169" s="45"/>
    </row>
    <row r="2170" spans="2:2" x14ac:dyDescent="0.3">
      <c r="B2170" s="45"/>
    </row>
    <row r="2171" spans="2:2" x14ac:dyDescent="0.3">
      <c r="B2171" s="45"/>
    </row>
    <row r="2172" spans="2:2" x14ac:dyDescent="0.3">
      <c r="B2172" s="45"/>
    </row>
    <row r="2173" spans="2:2" x14ac:dyDescent="0.3">
      <c r="B2173" s="45"/>
    </row>
    <row r="2174" spans="2:2" x14ac:dyDescent="0.3">
      <c r="B2174" s="45"/>
    </row>
    <row r="2175" spans="2:2" x14ac:dyDescent="0.3">
      <c r="B2175" s="45"/>
    </row>
    <row r="2176" spans="2:2" x14ac:dyDescent="0.3">
      <c r="B2176" s="45"/>
    </row>
    <row r="2177" spans="2:2" x14ac:dyDescent="0.3">
      <c r="B2177" s="45"/>
    </row>
    <row r="2178" spans="2:2" x14ac:dyDescent="0.3">
      <c r="B2178" s="45"/>
    </row>
    <row r="2179" spans="2:2" x14ac:dyDescent="0.3">
      <c r="B2179" s="45"/>
    </row>
    <row r="2180" spans="2:2" x14ac:dyDescent="0.3">
      <c r="B2180" s="45"/>
    </row>
    <row r="2181" spans="2:2" x14ac:dyDescent="0.3">
      <c r="B2181" s="45"/>
    </row>
    <row r="2182" spans="2:2" x14ac:dyDescent="0.3">
      <c r="B2182" s="45"/>
    </row>
    <row r="2183" spans="2:2" x14ac:dyDescent="0.3">
      <c r="B2183" s="45"/>
    </row>
    <row r="2184" spans="2:2" x14ac:dyDescent="0.3">
      <c r="B2184" s="45"/>
    </row>
    <row r="2185" spans="2:2" x14ac:dyDescent="0.3">
      <c r="B2185" s="45"/>
    </row>
    <row r="2186" spans="2:2" x14ac:dyDescent="0.3">
      <c r="B2186" s="45"/>
    </row>
    <row r="2187" spans="2:2" x14ac:dyDescent="0.3">
      <c r="B2187" s="45"/>
    </row>
    <row r="2188" spans="2:2" x14ac:dyDescent="0.3">
      <c r="B2188" s="45"/>
    </row>
    <row r="2189" spans="2:2" x14ac:dyDescent="0.3">
      <c r="B2189" s="45"/>
    </row>
    <row r="2190" spans="2:2" x14ac:dyDescent="0.3">
      <c r="B2190" s="45"/>
    </row>
    <row r="2191" spans="2:2" x14ac:dyDescent="0.3">
      <c r="B2191" s="45"/>
    </row>
    <row r="2192" spans="2:2" x14ac:dyDescent="0.3">
      <c r="B2192" s="45"/>
    </row>
    <row r="2193" spans="2:2" x14ac:dyDescent="0.3">
      <c r="B2193" s="45"/>
    </row>
    <row r="2194" spans="2:2" x14ac:dyDescent="0.3">
      <c r="B2194" s="45"/>
    </row>
    <row r="2195" spans="2:2" x14ac:dyDescent="0.3">
      <c r="B2195" s="45"/>
    </row>
    <row r="2196" spans="2:2" x14ac:dyDescent="0.3">
      <c r="B2196" s="45"/>
    </row>
    <row r="2197" spans="2:2" x14ac:dyDescent="0.3">
      <c r="B2197" s="45"/>
    </row>
    <row r="2198" spans="2:2" x14ac:dyDescent="0.3">
      <c r="B2198" s="45"/>
    </row>
    <row r="2199" spans="2:2" x14ac:dyDescent="0.3">
      <c r="B2199" s="45"/>
    </row>
    <row r="2200" spans="2:2" x14ac:dyDescent="0.3">
      <c r="B2200" s="45"/>
    </row>
    <row r="2201" spans="2:2" x14ac:dyDescent="0.3">
      <c r="B2201" s="45"/>
    </row>
    <row r="2202" spans="2:2" x14ac:dyDescent="0.3">
      <c r="B2202" s="45"/>
    </row>
    <row r="2203" spans="2:2" x14ac:dyDescent="0.3">
      <c r="B2203" s="45"/>
    </row>
    <row r="2204" spans="2:2" x14ac:dyDescent="0.3">
      <c r="B2204" s="45"/>
    </row>
    <row r="2205" spans="2:2" x14ac:dyDescent="0.3">
      <c r="B2205" s="45"/>
    </row>
    <row r="2206" spans="2:2" x14ac:dyDescent="0.3">
      <c r="B2206" s="45"/>
    </row>
    <row r="2207" spans="2:2" x14ac:dyDescent="0.3">
      <c r="B2207" s="45"/>
    </row>
    <row r="2208" spans="2:2" x14ac:dyDescent="0.3">
      <c r="B2208" s="45"/>
    </row>
    <row r="2209" spans="2:2" x14ac:dyDescent="0.3">
      <c r="B2209" s="45"/>
    </row>
    <row r="2210" spans="2:2" x14ac:dyDescent="0.3">
      <c r="B2210" s="45"/>
    </row>
    <row r="2211" spans="2:2" x14ac:dyDescent="0.3">
      <c r="B2211" s="45"/>
    </row>
    <row r="2212" spans="2:2" x14ac:dyDescent="0.3">
      <c r="B2212" s="45"/>
    </row>
    <row r="2213" spans="2:2" x14ac:dyDescent="0.3">
      <c r="B2213" s="45"/>
    </row>
    <row r="2214" spans="2:2" x14ac:dyDescent="0.3">
      <c r="B2214" s="45"/>
    </row>
    <row r="2215" spans="2:2" x14ac:dyDescent="0.3">
      <c r="B2215" s="45"/>
    </row>
    <row r="2216" spans="2:2" x14ac:dyDescent="0.3">
      <c r="B2216" s="45"/>
    </row>
    <row r="2217" spans="2:2" x14ac:dyDescent="0.3">
      <c r="B2217" s="45"/>
    </row>
    <row r="2218" spans="2:2" x14ac:dyDescent="0.3">
      <c r="B2218" s="45"/>
    </row>
    <row r="2219" spans="2:2" x14ac:dyDescent="0.3">
      <c r="B2219" s="45"/>
    </row>
    <row r="2220" spans="2:2" x14ac:dyDescent="0.3">
      <c r="B2220" s="45"/>
    </row>
    <row r="2221" spans="2:2" x14ac:dyDescent="0.3">
      <c r="B2221" s="45"/>
    </row>
    <row r="2222" spans="2:2" x14ac:dyDescent="0.3">
      <c r="B2222" s="45"/>
    </row>
    <row r="2223" spans="2:2" x14ac:dyDescent="0.3">
      <c r="B2223" s="45"/>
    </row>
    <row r="2224" spans="2:2" x14ac:dyDescent="0.3">
      <c r="B2224" s="45"/>
    </row>
    <row r="2225" spans="2:2" x14ac:dyDescent="0.3">
      <c r="B2225" s="45"/>
    </row>
    <row r="2226" spans="2:2" x14ac:dyDescent="0.3">
      <c r="B2226" s="45"/>
    </row>
    <row r="2227" spans="2:2" x14ac:dyDescent="0.3">
      <c r="B2227" s="45"/>
    </row>
    <row r="2228" spans="2:2" x14ac:dyDescent="0.3">
      <c r="B2228" s="45"/>
    </row>
    <row r="2229" spans="2:2" x14ac:dyDescent="0.3">
      <c r="B2229" s="45"/>
    </row>
    <row r="2230" spans="2:2" x14ac:dyDescent="0.3">
      <c r="B2230" s="45"/>
    </row>
    <row r="2231" spans="2:2" x14ac:dyDescent="0.3">
      <c r="B2231" s="45"/>
    </row>
    <row r="2232" spans="2:2" x14ac:dyDescent="0.3">
      <c r="B2232" s="45"/>
    </row>
    <row r="2233" spans="2:2" x14ac:dyDescent="0.3">
      <c r="B2233" s="45"/>
    </row>
    <row r="2234" spans="2:2" x14ac:dyDescent="0.3">
      <c r="B2234" s="45"/>
    </row>
    <row r="2235" spans="2:2" x14ac:dyDescent="0.3">
      <c r="B2235" s="45"/>
    </row>
    <row r="2236" spans="2:2" x14ac:dyDescent="0.3">
      <c r="B2236" s="45"/>
    </row>
    <row r="2237" spans="2:2" x14ac:dyDescent="0.3">
      <c r="B2237" s="45"/>
    </row>
    <row r="2238" spans="2:2" x14ac:dyDescent="0.3">
      <c r="B2238" s="45"/>
    </row>
    <row r="2239" spans="2:2" x14ac:dyDescent="0.3">
      <c r="B2239" s="45"/>
    </row>
    <row r="2240" spans="2:2" x14ac:dyDescent="0.3">
      <c r="B2240" s="45"/>
    </row>
    <row r="2241" spans="2:2" x14ac:dyDescent="0.3">
      <c r="B2241" s="45"/>
    </row>
    <row r="2242" spans="2:2" x14ac:dyDescent="0.3">
      <c r="B2242" s="45"/>
    </row>
    <row r="2243" spans="2:2" x14ac:dyDescent="0.3">
      <c r="B2243" s="45"/>
    </row>
    <row r="2244" spans="2:2" x14ac:dyDescent="0.3">
      <c r="B2244" s="45"/>
    </row>
    <row r="2245" spans="2:2" x14ac:dyDescent="0.3">
      <c r="B2245" s="45"/>
    </row>
    <row r="2246" spans="2:2" x14ac:dyDescent="0.3">
      <c r="B2246" s="45"/>
    </row>
    <row r="2247" spans="2:2" x14ac:dyDescent="0.3">
      <c r="B2247" s="45"/>
    </row>
    <row r="2248" spans="2:2" x14ac:dyDescent="0.3">
      <c r="B2248" s="45"/>
    </row>
    <row r="2249" spans="2:2" x14ac:dyDescent="0.3">
      <c r="B2249" s="45"/>
    </row>
    <row r="2250" spans="2:2" x14ac:dyDescent="0.3">
      <c r="B2250" s="45"/>
    </row>
    <row r="2251" spans="2:2" x14ac:dyDescent="0.3">
      <c r="B2251" s="45"/>
    </row>
    <row r="2252" spans="2:2" x14ac:dyDescent="0.3">
      <c r="B2252" s="45"/>
    </row>
    <row r="2253" spans="2:2" x14ac:dyDescent="0.3">
      <c r="B2253" s="45"/>
    </row>
    <row r="2254" spans="2:2" x14ac:dyDescent="0.3">
      <c r="B2254" s="45"/>
    </row>
    <row r="2255" spans="2:2" x14ac:dyDescent="0.3">
      <c r="B2255" s="45"/>
    </row>
    <row r="2256" spans="2:2" x14ac:dyDescent="0.3">
      <c r="B2256" s="45"/>
    </row>
    <row r="2257" spans="2:2" x14ac:dyDescent="0.3">
      <c r="B2257" s="45"/>
    </row>
    <row r="2258" spans="2:2" x14ac:dyDescent="0.3">
      <c r="B2258" s="45"/>
    </row>
    <row r="2259" spans="2:2" x14ac:dyDescent="0.3">
      <c r="B2259" s="45"/>
    </row>
    <row r="2260" spans="2:2" x14ac:dyDescent="0.3">
      <c r="B2260" s="45"/>
    </row>
    <row r="2261" spans="2:2" x14ac:dyDescent="0.3">
      <c r="B2261" s="45"/>
    </row>
    <row r="2262" spans="2:2" x14ac:dyDescent="0.3">
      <c r="B2262" s="45"/>
    </row>
    <row r="2263" spans="2:2" x14ac:dyDescent="0.3">
      <c r="B2263" s="45"/>
    </row>
    <row r="2264" spans="2:2" x14ac:dyDescent="0.3">
      <c r="B2264" s="45"/>
    </row>
    <row r="2265" spans="2:2" x14ac:dyDescent="0.3">
      <c r="B2265" s="45"/>
    </row>
    <row r="2266" spans="2:2" x14ac:dyDescent="0.3">
      <c r="B2266" s="45"/>
    </row>
    <row r="2267" spans="2:2" x14ac:dyDescent="0.3">
      <c r="B2267" s="45"/>
    </row>
    <row r="2268" spans="2:2" x14ac:dyDescent="0.3">
      <c r="B2268" s="45"/>
    </row>
    <row r="2269" spans="2:2" x14ac:dyDescent="0.3">
      <c r="B2269" s="45"/>
    </row>
    <row r="2270" spans="2:2" x14ac:dyDescent="0.3">
      <c r="B2270" s="45"/>
    </row>
    <row r="2271" spans="2:2" x14ac:dyDescent="0.3">
      <c r="B2271" s="45"/>
    </row>
    <row r="2272" spans="2:2" x14ac:dyDescent="0.3">
      <c r="B2272" s="45"/>
    </row>
    <row r="2273" spans="2:2" x14ac:dyDescent="0.3">
      <c r="B2273" s="45"/>
    </row>
    <row r="2274" spans="2:2" x14ac:dyDescent="0.3">
      <c r="B2274" s="45"/>
    </row>
    <row r="2275" spans="2:2" x14ac:dyDescent="0.3">
      <c r="B2275" s="45"/>
    </row>
    <row r="2276" spans="2:2" x14ac:dyDescent="0.3">
      <c r="B2276" s="45"/>
    </row>
    <row r="2277" spans="2:2" x14ac:dyDescent="0.3">
      <c r="B2277" s="45"/>
    </row>
    <row r="2278" spans="2:2" x14ac:dyDescent="0.3">
      <c r="B2278" s="45"/>
    </row>
    <row r="2279" spans="2:2" x14ac:dyDescent="0.3">
      <c r="B2279" s="45"/>
    </row>
    <row r="2280" spans="2:2" x14ac:dyDescent="0.3">
      <c r="B2280" s="45"/>
    </row>
    <row r="2281" spans="2:2" x14ac:dyDescent="0.3">
      <c r="B2281" s="45"/>
    </row>
    <row r="2282" spans="2:2" x14ac:dyDescent="0.3">
      <c r="B2282" s="45"/>
    </row>
    <row r="2283" spans="2:2" x14ac:dyDescent="0.3">
      <c r="B2283" s="45"/>
    </row>
    <row r="2284" spans="2:2" x14ac:dyDescent="0.3">
      <c r="B2284" s="45"/>
    </row>
    <row r="2285" spans="2:2" x14ac:dyDescent="0.3">
      <c r="B2285" s="45"/>
    </row>
    <row r="2286" spans="2:2" x14ac:dyDescent="0.3">
      <c r="B2286" s="45"/>
    </row>
    <row r="2287" spans="2:2" x14ac:dyDescent="0.3">
      <c r="B2287" s="45"/>
    </row>
    <row r="2288" spans="2:2" x14ac:dyDescent="0.3">
      <c r="B2288" s="45"/>
    </row>
    <row r="2289" spans="2:2" x14ac:dyDescent="0.3">
      <c r="B2289" s="45"/>
    </row>
    <row r="2290" spans="2:2" x14ac:dyDescent="0.3">
      <c r="B2290" s="45"/>
    </row>
    <row r="2291" spans="2:2" x14ac:dyDescent="0.3">
      <c r="B2291" s="45"/>
    </row>
    <row r="2292" spans="2:2" x14ac:dyDescent="0.3">
      <c r="B2292" s="45"/>
    </row>
    <row r="2293" spans="2:2" x14ac:dyDescent="0.3">
      <c r="B2293" s="45"/>
    </row>
    <row r="2294" spans="2:2" x14ac:dyDescent="0.3">
      <c r="B2294" s="45"/>
    </row>
    <row r="2295" spans="2:2" x14ac:dyDescent="0.3">
      <c r="B2295" s="45"/>
    </row>
    <row r="2296" spans="2:2" x14ac:dyDescent="0.3">
      <c r="B2296" s="45"/>
    </row>
    <row r="2297" spans="2:2" x14ac:dyDescent="0.3">
      <c r="B2297" s="45"/>
    </row>
    <row r="2298" spans="2:2" x14ac:dyDescent="0.3">
      <c r="B2298" s="45"/>
    </row>
    <row r="2299" spans="2:2" x14ac:dyDescent="0.3">
      <c r="B2299" s="45"/>
    </row>
    <row r="2300" spans="2:2" x14ac:dyDescent="0.3">
      <c r="B2300" s="45"/>
    </row>
    <row r="2301" spans="2:2" x14ac:dyDescent="0.3">
      <c r="B2301" s="45"/>
    </row>
    <row r="2302" spans="2:2" x14ac:dyDescent="0.3">
      <c r="B2302" s="45"/>
    </row>
    <row r="2303" spans="2:2" x14ac:dyDescent="0.3">
      <c r="B2303" s="45"/>
    </row>
    <row r="2304" spans="2:2" x14ac:dyDescent="0.3">
      <c r="B2304" s="45"/>
    </row>
    <row r="2305" spans="2:2" x14ac:dyDescent="0.3">
      <c r="B2305" s="45"/>
    </row>
    <row r="2306" spans="2:2" x14ac:dyDescent="0.3">
      <c r="B2306" s="45"/>
    </row>
    <row r="2307" spans="2:2" x14ac:dyDescent="0.3">
      <c r="B2307" s="45"/>
    </row>
    <row r="2308" spans="2:2" x14ac:dyDescent="0.3">
      <c r="B2308" s="45"/>
    </row>
    <row r="2309" spans="2:2" x14ac:dyDescent="0.3">
      <c r="B2309" s="45"/>
    </row>
    <row r="2310" spans="2:2" x14ac:dyDescent="0.3">
      <c r="B2310" s="45"/>
    </row>
    <row r="2311" spans="2:2" x14ac:dyDescent="0.3">
      <c r="B2311" s="45"/>
    </row>
    <row r="2312" spans="2:2" x14ac:dyDescent="0.3">
      <c r="B2312" s="45"/>
    </row>
    <row r="2313" spans="2:2" x14ac:dyDescent="0.3">
      <c r="B2313" s="45"/>
    </row>
    <row r="2314" spans="2:2" x14ac:dyDescent="0.3">
      <c r="B2314" s="45"/>
    </row>
    <row r="2315" spans="2:2" x14ac:dyDescent="0.3">
      <c r="B2315" s="45"/>
    </row>
    <row r="2316" spans="2:2" x14ac:dyDescent="0.3">
      <c r="B2316" s="45"/>
    </row>
    <row r="2317" spans="2:2" x14ac:dyDescent="0.3">
      <c r="B2317" s="45"/>
    </row>
    <row r="2318" spans="2:2" x14ac:dyDescent="0.3">
      <c r="B2318" s="45"/>
    </row>
    <row r="2319" spans="2:2" x14ac:dyDescent="0.3">
      <c r="B2319" s="45"/>
    </row>
    <row r="2320" spans="2:2" x14ac:dyDescent="0.3">
      <c r="B2320" s="45"/>
    </row>
    <row r="2321" spans="2:2" x14ac:dyDescent="0.3">
      <c r="B2321" s="45"/>
    </row>
    <row r="2322" spans="2:2" x14ac:dyDescent="0.3">
      <c r="B2322" s="45"/>
    </row>
    <row r="2323" spans="2:2" x14ac:dyDescent="0.3">
      <c r="B2323" s="45"/>
    </row>
    <row r="2324" spans="2:2" x14ac:dyDescent="0.3">
      <c r="B2324" s="45"/>
    </row>
    <row r="2325" spans="2:2" x14ac:dyDescent="0.3">
      <c r="B2325" s="45"/>
    </row>
    <row r="2326" spans="2:2" x14ac:dyDescent="0.3">
      <c r="B2326" s="45"/>
    </row>
    <row r="2327" spans="2:2" x14ac:dyDescent="0.3">
      <c r="B2327" s="45"/>
    </row>
    <row r="2328" spans="2:2" x14ac:dyDescent="0.3">
      <c r="B2328" s="45"/>
    </row>
    <row r="2329" spans="2:2" x14ac:dyDescent="0.3">
      <c r="B2329" s="45"/>
    </row>
    <row r="2330" spans="2:2" x14ac:dyDescent="0.3">
      <c r="B2330" s="45"/>
    </row>
    <row r="2331" spans="2:2" x14ac:dyDescent="0.3">
      <c r="B2331" s="45"/>
    </row>
    <row r="2332" spans="2:2" x14ac:dyDescent="0.3">
      <c r="B2332" s="45"/>
    </row>
    <row r="2333" spans="2:2" x14ac:dyDescent="0.3">
      <c r="B2333" s="45"/>
    </row>
    <row r="2334" spans="2:2" x14ac:dyDescent="0.3">
      <c r="B2334" s="45"/>
    </row>
    <row r="2335" spans="2:2" x14ac:dyDescent="0.3">
      <c r="B2335" s="45"/>
    </row>
    <row r="2336" spans="2:2" x14ac:dyDescent="0.3">
      <c r="B2336" s="45"/>
    </row>
    <row r="2337" spans="2:2" x14ac:dyDescent="0.3">
      <c r="B2337" s="45"/>
    </row>
    <row r="2338" spans="2:2" x14ac:dyDescent="0.3">
      <c r="B2338" s="45"/>
    </row>
    <row r="2339" spans="2:2" x14ac:dyDescent="0.3">
      <c r="B2339" s="45"/>
    </row>
    <row r="2340" spans="2:2" x14ac:dyDescent="0.3">
      <c r="B2340" s="45"/>
    </row>
    <row r="2341" spans="2:2" x14ac:dyDescent="0.3">
      <c r="B2341" s="45"/>
    </row>
    <row r="2342" spans="2:2" x14ac:dyDescent="0.3">
      <c r="B2342" s="45"/>
    </row>
    <row r="2343" spans="2:2" x14ac:dyDescent="0.3">
      <c r="B2343" s="45"/>
    </row>
    <row r="2344" spans="2:2" x14ac:dyDescent="0.3">
      <c r="B2344" s="45"/>
    </row>
    <row r="2345" spans="2:2" x14ac:dyDescent="0.3">
      <c r="B2345" s="45"/>
    </row>
    <row r="2346" spans="2:2" x14ac:dyDescent="0.3">
      <c r="B2346" s="45"/>
    </row>
    <row r="2347" spans="2:2" x14ac:dyDescent="0.3">
      <c r="B2347" s="45"/>
    </row>
    <row r="2348" spans="2:2" x14ac:dyDescent="0.3">
      <c r="B2348" s="45"/>
    </row>
    <row r="2349" spans="2:2" x14ac:dyDescent="0.3">
      <c r="B2349" s="45"/>
    </row>
    <row r="2350" spans="2:2" x14ac:dyDescent="0.3">
      <c r="B2350" s="45"/>
    </row>
    <row r="2351" spans="2:2" x14ac:dyDescent="0.3">
      <c r="B2351" s="45"/>
    </row>
    <row r="2352" spans="2:2" x14ac:dyDescent="0.3">
      <c r="B2352" s="45"/>
    </row>
    <row r="2353" spans="2:2" x14ac:dyDescent="0.3">
      <c r="B2353" s="45"/>
    </row>
    <row r="2354" spans="2:2" x14ac:dyDescent="0.3">
      <c r="B2354" s="45"/>
    </row>
    <row r="2355" spans="2:2" x14ac:dyDescent="0.3">
      <c r="B2355" s="45"/>
    </row>
    <row r="2356" spans="2:2" x14ac:dyDescent="0.3">
      <c r="B2356" s="45"/>
    </row>
    <row r="2357" spans="2:2" x14ac:dyDescent="0.3">
      <c r="B2357" s="45"/>
    </row>
    <row r="2358" spans="2:2" x14ac:dyDescent="0.3">
      <c r="B2358" s="45"/>
    </row>
    <row r="2359" spans="2:2" x14ac:dyDescent="0.3">
      <c r="B2359" s="45"/>
    </row>
    <row r="2360" spans="2:2" x14ac:dyDescent="0.3">
      <c r="B2360" s="45"/>
    </row>
    <row r="2361" spans="2:2" x14ac:dyDescent="0.3">
      <c r="B2361" s="45"/>
    </row>
    <row r="2362" spans="2:2" x14ac:dyDescent="0.3">
      <c r="B2362" s="45"/>
    </row>
    <row r="2363" spans="2:2" x14ac:dyDescent="0.3">
      <c r="B2363" s="45"/>
    </row>
    <row r="2364" spans="2:2" x14ac:dyDescent="0.3">
      <c r="B2364" s="45"/>
    </row>
    <row r="2365" spans="2:2" x14ac:dyDescent="0.3">
      <c r="B2365" s="45"/>
    </row>
    <row r="2366" spans="2:2" x14ac:dyDescent="0.3">
      <c r="B2366" s="45"/>
    </row>
    <row r="2367" spans="2:2" x14ac:dyDescent="0.3">
      <c r="B2367" s="45"/>
    </row>
    <row r="2368" spans="2:2" x14ac:dyDescent="0.3">
      <c r="B2368" s="45"/>
    </row>
    <row r="2369" spans="2:2" x14ac:dyDescent="0.3">
      <c r="B2369" s="45"/>
    </row>
    <row r="2370" spans="2:2" x14ac:dyDescent="0.3">
      <c r="B2370" s="45"/>
    </row>
    <row r="2371" spans="2:2" x14ac:dyDescent="0.3">
      <c r="B2371" s="45"/>
    </row>
    <row r="2372" spans="2:2" x14ac:dyDescent="0.3">
      <c r="B2372" s="45"/>
    </row>
    <row r="2373" spans="2:2" x14ac:dyDescent="0.3">
      <c r="B2373" s="45"/>
    </row>
    <row r="2374" spans="2:2" x14ac:dyDescent="0.3">
      <c r="B2374" s="45"/>
    </row>
    <row r="2375" spans="2:2" x14ac:dyDescent="0.3">
      <c r="B2375" s="45"/>
    </row>
    <row r="2376" spans="2:2" x14ac:dyDescent="0.3">
      <c r="B2376" s="45"/>
    </row>
    <row r="2377" spans="2:2" x14ac:dyDescent="0.3">
      <c r="B2377" s="45"/>
    </row>
    <row r="2378" spans="2:2" x14ac:dyDescent="0.3">
      <c r="B2378" s="45"/>
    </row>
    <row r="2379" spans="2:2" x14ac:dyDescent="0.3">
      <c r="B2379" s="45"/>
    </row>
    <row r="2380" spans="2:2" x14ac:dyDescent="0.3">
      <c r="B2380" s="45"/>
    </row>
    <row r="2381" spans="2:2" x14ac:dyDescent="0.3">
      <c r="B2381" s="45"/>
    </row>
    <row r="2382" spans="2:2" x14ac:dyDescent="0.3">
      <c r="B2382" s="45"/>
    </row>
    <row r="2383" spans="2:2" x14ac:dyDescent="0.3">
      <c r="B2383" s="45"/>
    </row>
    <row r="2384" spans="2:2" x14ac:dyDescent="0.3">
      <c r="B2384" s="45"/>
    </row>
    <row r="2385" spans="2:2" x14ac:dyDescent="0.3">
      <c r="B2385" s="45"/>
    </row>
    <row r="2386" spans="2:2" x14ac:dyDescent="0.3">
      <c r="B2386" s="45"/>
    </row>
    <row r="2387" spans="2:2" x14ac:dyDescent="0.3">
      <c r="B2387" s="45"/>
    </row>
    <row r="2388" spans="2:2" x14ac:dyDescent="0.3">
      <c r="B2388" s="45"/>
    </row>
    <row r="2389" spans="2:2" x14ac:dyDescent="0.3">
      <c r="B2389" s="45"/>
    </row>
    <row r="2390" spans="2:2" x14ac:dyDescent="0.3">
      <c r="B2390" s="45"/>
    </row>
    <row r="2391" spans="2:2" x14ac:dyDescent="0.3">
      <c r="B2391" s="45"/>
    </row>
    <row r="2392" spans="2:2" x14ac:dyDescent="0.3">
      <c r="B2392" s="45"/>
    </row>
    <row r="2393" spans="2:2" x14ac:dyDescent="0.3">
      <c r="B2393" s="45"/>
    </row>
    <row r="2394" spans="2:2" x14ac:dyDescent="0.3">
      <c r="B2394" s="45"/>
    </row>
    <row r="2395" spans="2:2" x14ac:dyDescent="0.3">
      <c r="B2395" s="45"/>
    </row>
    <row r="2396" spans="2:2" x14ac:dyDescent="0.3">
      <c r="B2396" s="45"/>
    </row>
    <row r="2397" spans="2:2" x14ac:dyDescent="0.3">
      <c r="B2397" s="45"/>
    </row>
    <row r="2398" spans="2:2" x14ac:dyDescent="0.3">
      <c r="B2398" s="45"/>
    </row>
    <row r="2399" spans="2:2" x14ac:dyDescent="0.3">
      <c r="B2399" s="45"/>
    </row>
    <row r="2400" spans="2:2" x14ac:dyDescent="0.3">
      <c r="B2400" s="45"/>
    </row>
    <row r="2401" spans="2:2" x14ac:dyDescent="0.3">
      <c r="B2401" s="45"/>
    </row>
    <row r="2402" spans="2:2" x14ac:dyDescent="0.3">
      <c r="B2402" s="45"/>
    </row>
    <row r="2403" spans="2:2" x14ac:dyDescent="0.3">
      <c r="B2403" s="45"/>
    </row>
    <row r="2404" spans="2:2" x14ac:dyDescent="0.3">
      <c r="B2404" s="45"/>
    </row>
    <row r="2405" spans="2:2" x14ac:dyDescent="0.3">
      <c r="B2405" s="45"/>
    </row>
    <row r="2406" spans="2:2" x14ac:dyDescent="0.3">
      <c r="B2406" s="45"/>
    </row>
    <row r="2407" spans="2:2" x14ac:dyDescent="0.3">
      <c r="B2407" s="45"/>
    </row>
    <row r="2408" spans="2:2" x14ac:dyDescent="0.3">
      <c r="B2408" s="45"/>
    </row>
    <row r="2409" spans="2:2" x14ac:dyDescent="0.3">
      <c r="B2409" s="45"/>
    </row>
    <row r="2410" spans="2:2" x14ac:dyDescent="0.3">
      <c r="B2410" s="45"/>
    </row>
    <row r="2411" spans="2:2" x14ac:dyDescent="0.3">
      <c r="B2411" s="45"/>
    </row>
    <row r="2412" spans="2:2" x14ac:dyDescent="0.3">
      <c r="B2412" s="45"/>
    </row>
    <row r="2413" spans="2:2" x14ac:dyDescent="0.3">
      <c r="B2413" s="45"/>
    </row>
    <row r="2414" spans="2:2" x14ac:dyDescent="0.3">
      <c r="B2414" s="45"/>
    </row>
    <row r="2415" spans="2:2" x14ac:dyDescent="0.3">
      <c r="B2415" s="45"/>
    </row>
    <row r="2416" spans="2:2" x14ac:dyDescent="0.3">
      <c r="B2416" s="45"/>
    </row>
    <row r="2417" spans="2:2" x14ac:dyDescent="0.3">
      <c r="B2417" s="45"/>
    </row>
    <row r="2418" spans="2:2" x14ac:dyDescent="0.3">
      <c r="B2418" s="45"/>
    </row>
    <row r="2419" spans="2:2" x14ac:dyDescent="0.3">
      <c r="B2419" s="45"/>
    </row>
    <row r="2420" spans="2:2" x14ac:dyDescent="0.3">
      <c r="B2420" s="45"/>
    </row>
    <row r="2421" spans="2:2" x14ac:dyDescent="0.3">
      <c r="B2421" s="45"/>
    </row>
    <row r="2422" spans="2:2" x14ac:dyDescent="0.3">
      <c r="B2422" s="45"/>
    </row>
    <row r="2423" spans="2:2" x14ac:dyDescent="0.3">
      <c r="B2423" s="45"/>
    </row>
    <row r="2424" spans="2:2" x14ac:dyDescent="0.3">
      <c r="B2424" s="45"/>
    </row>
    <row r="2425" spans="2:2" x14ac:dyDescent="0.3">
      <c r="B2425" s="45"/>
    </row>
    <row r="2426" spans="2:2" x14ac:dyDescent="0.3">
      <c r="B2426" s="45"/>
    </row>
    <row r="2427" spans="2:2" x14ac:dyDescent="0.3">
      <c r="B2427" s="45"/>
    </row>
    <row r="2428" spans="2:2" x14ac:dyDescent="0.3">
      <c r="B2428" s="45"/>
    </row>
    <row r="2429" spans="2:2" x14ac:dyDescent="0.3">
      <c r="B2429" s="45"/>
    </row>
    <row r="2430" spans="2:2" x14ac:dyDescent="0.3">
      <c r="B2430" s="45"/>
    </row>
    <row r="2431" spans="2:2" x14ac:dyDescent="0.3">
      <c r="B2431" s="45"/>
    </row>
    <row r="2432" spans="2:2" x14ac:dyDescent="0.3">
      <c r="B2432" s="45"/>
    </row>
    <row r="2433" spans="2:2" x14ac:dyDescent="0.3">
      <c r="B2433" s="45"/>
    </row>
    <row r="2434" spans="2:2" x14ac:dyDescent="0.3">
      <c r="B2434" s="45"/>
    </row>
    <row r="2435" spans="2:2" x14ac:dyDescent="0.3">
      <c r="B2435" s="45"/>
    </row>
    <row r="2436" spans="2:2" x14ac:dyDescent="0.3">
      <c r="B2436" s="45"/>
    </row>
    <row r="2437" spans="2:2" x14ac:dyDescent="0.3">
      <c r="B2437" s="45"/>
    </row>
    <row r="2438" spans="2:2" x14ac:dyDescent="0.3">
      <c r="B2438" s="45"/>
    </row>
    <row r="2439" spans="2:2" x14ac:dyDescent="0.3">
      <c r="B2439" s="45"/>
    </row>
    <row r="2440" spans="2:2" x14ac:dyDescent="0.3">
      <c r="B2440" s="45"/>
    </row>
    <row r="2441" spans="2:2" x14ac:dyDescent="0.3">
      <c r="B2441" s="45"/>
    </row>
    <row r="2442" spans="2:2" x14ac:dyDescent="0.3">
      <c r="B2442" s="45"/>
    </row>
    <row r="2443" spans="2:2" x14ac:dyDescent="0.3">
      <c r="B2443" s="45"/>
    </row>
    <row r="2444" spans="2:2" x14ac:dyDescent="0.3">
      <c r="B2444" s="45"/>
    </row>
    <row r="2445" spans="2:2" x14ac:dyDescent="0.3">
      <c r="B2445" s="45"/>
    </row>
    <row r="2446" spans="2:2" x14ac:dyDescent="0.3">
      <c r="B2446" s="45"/>
    </row>
    <row r="2447" spans="2:2" x14ac:dyDescent="0.3">
      <c r="B2447" s="45"/>
    </row>
    <row r="2448" spans="2:2" x14ac:dyDescent="0.3">
      <c r="B2448" s="45"/>
    </row>
    <row r="2449" spans="2:2" x14ac:dyDescent="0.3">
      <c r="B2449" s="45"/>
    </row>
    <row r="2450" spans="2:2" x14ac:dyDescent="0.3">
      <c r="B2450" s="45"/>
    </row>
    <row r="2451" spans="2:2" x14ac:dyDescent="0.3">
      <c r="B2451" s="45"/>
    </row>
    <row r="2452" spans="2:2" x14ac:dyDescent="0.3">
      <c r="B2452" s="45"/>
    </row>
    <row r="2453" spans="2:2" x14ac:dyDescent="0.3">
      <c r="B2453" s="45"/>
    </row>
    <row r="2454" spans="2:2" x14ac:dyDescent="0.3">
      <c r="B2454" s="45"/>
    </row>
    <row r="2455" spans="2:2" x14ac:dyDescent="0.3">
      <c r="B2455" s="45"/>
    </row>
    <row r="2456" spans="2:2" x14ac:dyDescent="0.3">
      <c r="B2456" s="45"/>
    </row>
    <row r="2457" spans="2:2" x14ac:dyDescent="0.3">
      <c r="B2457" s="45"/>
    </row>
    <row r="2458" spans="2:2" x14ac:dyDescent="0.3">
      <c r="B2458" s="45"/>
    </row>
    <row r="2459" spans="2:2" x14ac:dyDescent="0.3">
      <c r="B2459" s="45"/>
    </row>
    <row r="2460" spans="2:2" x14ac:dyDescent="0.3">
      <c r="B2460" s="45"/>
    </row>
    <row r="2461" spans="2:2" x14ac:dyDescent="0.3">
      <c r="B2461" s="45"/>
    </row>
    <row r="2462" spans="2:2" x14ac:dyDescent="0.3">
      <c r="B2462" s="45"/>
    </row>
    <row r="2463" spans="2:2" x14ac:dyDescent="0.3">
      <c r="B2463" s="45"/>
    </row>
    <row r="2464" spans="2:2" x14ac:dyDescent="0.3">
      <c r="B2464" s="45"/>
    </row>
    <row r="2465" spans="2:2" x14ac:dyDescent="0.3">
      <c r="B2465" s="45"/>
    </row>
    <row r="2466" spans="2:2" x14ac:dyDescent="0.3">
      <c r="B2466" s="45"/>
    </row>
    <row r="2467" spans="2:2" x14ac:dyDescent="0.3">
      <c r="B2467" s="45"/>
    </row>
    <row r="2468" spans="2:2" x14ac:dyDescent="0.3">
      <c r="B2468" s="45"/>
    </row>
    <row r="2469" spans="2:2" x14ac:dyDescent="0.3">
      <c r="B2469" s="45"/>
    </row>
    <row r="2470" spans="2:2" x14ac:dyDescent="0.3">
      <c r="B2470" s="45"/>
    </row>
    <row r="2471" spans="2:2" x14ac:dyDescent="0.3">
      <c r="B2471" s="45"/>
    </row>
    <row r="2472" spans="2:2" x14ac:dyDescent="0.3">
      <c r="B2472" s="45"/>
    </row>
    <row r="2473" spans="2:2" x14ac:dyDescent="0.3">
      <c r="B2473" s="45"/>
    </row>
    <row r="2474" spans="2:2" x14ac:dyDescent="0.3">
      <c r="B2474" s="45"/>
    </row>
    <row r="2475" spans="2:2" x14ac:dyDescent="0.3">
      <c r="B2475" s="45"/>
    </row>
    <row r="2476" spans="2:2" x14ac:dyDescent="0.3">
      <c r="B2476" s="45"/>
    </row>
    <row r="2477" spans="2:2" x14ac:dyDescent="0.3">
      <c r="B2477" s="45"/>
    </row>
    <row r="2478" spans="2:2" x14ac:dyDescent="0.3">
      <c r="B2478" s="45"/>
    </row>
    <row r="2479" spans="2:2" x14ac:dyDescent="0.3">
      <c r="B2479" s="45"/>
    </row>
    <row r="2480" spans="2:2" x14ac:dyDescent="0.3">
      <c r="B2480" s="45"/>
    </row>
    <row r="2481" spans="2:2" x14ac:dyDescent="0.3">
      <c r="B2481" s="45"/>
    </row>
    <row r="2482" spans="2:2" x14ac:dyDescent="0.3">
      <c r="B2482" s="45"/>
    </row>
    <row r="2483" spans="2:2" x14ac:dyDescent="0.3">
      <c r="B2483" s="45"/>
    </row>
    <row r="2484" spans="2:2" x14ac:dyDescent="0.3">
      <c r="B2484" s="45"/>
    </row>
    <row r="2485" spans="2:2" x14ac:dyDescent="0.3">
      <c r="B2485" s="45"/>
    </row>
    <row r="2486" spans="2:2" x14ac:dyDescent="0.3">
      <c r="B2486" s="45"/>
    </row>
    <row r="2487" spans="2:2" x14ac:dyDescent="0.3">
      <c r="B2487" s="45"/>
    </row>
    <row r="2488" spans="2:2" x14ac:dyDescent="0.3">
      <c r="B2488" s="45"/>
    </row>
    <row r="2489" spans="2:2" x14ac:dyDescent="0.3">
      <c r="B2489" s="45"/>
    </row>
    <row r="2490" spans="2:2" x14ac:dyDescent="0.3">
      <c r="B2490" s="45"/>
    </row>
    <row r="2491" spans="2:2" x14ac:dyDescent="0.3">
      <c r="B2491" s="45"/>
    </row>
    <row r="2492" spans="2:2" x14ac:dyDescent="0.3">
      <c r="B2492" s="45"/>
    </row>
    <row r="2493" spans="2:2" x14ac:dyDescent="0.3">
      <c r="B2493" s="45"/>
    </row>
    <row r="2494" spans="2:2" x14ac:dyDescent="0.3">
      <c r="B2494" s="45"/>
    </row>
    <row r="2495" spans="2:2" x14ac:dyDescent="0.3">
      <c r="B2495" s="45"/>
    </row>
    <row r="2496" spans="2:2" x14ac:dyDescent="0.3">
      <c r="B2496" s="45"/>
    </row>
    <row r="2497" spans="2:2" x14ac:dyDescent="0.3">
      <c r="B2497" s="45"/>
    </row>
    <row r="2498" spans="2:2" x14ac:dyDescent="0.3">
      <c r="B2498" s="45"/>
    </row>
    <row r="2499" spans="2:2" x14ac:dyDescent="0.3">
      <c r="B2499" s="45"/>
    </row>
    <row r="2500" spans="2:2" x14ac:dyDescent="0.3">
      <c r="B2500" s="45"/>
    </row>
    <row r="2501" spans="2:2" x14ac:dyDescent="0.3">
      <c r="B2501" s="45"/>
    </row>
    <row r="2502" spans="2:2" x14ac:dyDescent="0.3">
      <c r="B2502" s="45"/>
    </row>
    <row r="2503" spans="2:2" x14ac:dyDescent="0.3">
      <c r="B2503" s="45"/>
    </row>
    <row r="2504" spans="2:2" x14ac:dyDescent="0.3">
      <c r="B2504" s="45"/>
    </row>
    <row r="2505" spans="2:2" x14ac:dyDescent="0.3">
      <c r="B2505" s="45"/>
    </row>
    <row r="2506" spans="2:2" x14ac:dyDescent="0.3">
      <c r="B2506" s="45"/>
    </row>
    <row r="2507" spans="2:2" x14ac:dyDescent="0.3">
      <c r="B2507" s="45"/>
    </row>
    <row r="2508" spans="2:2" x14ac:dyDescent="0.3">
      <c r="B2508" s="45"/>
    </row>
    <row r="2509" spans="2:2" x14ac:dyDescent="0.3">
      <c r="B2509" s="45"/>
    </row>
    <row r="2510" spans="2:2" x14ac:dyDescent="0.3">
      <c r="B2510" s="45"/>
    </row>
    <row r="2511" spans="2:2" x14ac:dyDescent="0.3">
      <c r="B2511" s="45"/>
    </row>
    <row r="2512" spans="2:2" x14ac:dyDescent="0.3">
      <c r="B2512" s="45"/>
    </row>
    <row r="2513" spans="2:2" x14ac:dyDescent="0.3">
      <c r="B2513" s="45"/>
    </row>
    <row r="2514" spans="2:2" x14ac:dyDescent="0.3">
      <c r="B2514" s="45"/>
    </row>
    <row r="2515" spans="2:2" x14ac:dyDescent="0.3">
      <c r="B2515" s="45"/>
    </row>
    <row r="2516" spans="2:2" x14ac:dyDescent="0.3">
      <c r="B2516" s="45"/>
    </row>
    <row r="2517" spans="2:2" x14ac:dyDescent="0.3">
      <c r="B2517" s="45"/>
    </row>
    <row r="2518" spans="2:2" x14ac:dyDescent="0.3">
      <c r="B2518" s="45"/>
    </row>
    <row r="2519" spans="2:2" x14ac:dyDescent="0.3">
      <c r="B2519" s="45"/>
    </row>
    <row r="2520" spans="2:2" x14ac:dyDescent="0.3">
      <c r="B2520" s="45"/>
    </row>
    <row r="2521" spans="2:2" x14ac:dyDescent="0.3">
      <c r="B2521" s="45"/>
    </row>
    <row r="2522" spans="2:2" x14ac:dyDescent="0.3">
      <c r="B2522" s="45"/>
    </row>
    <row r="2523" spans="2:2" x14ac:dyDescent="0.3">
      <c r="B2523" s="45"/>
    </row>
    <row r="2524" spans="2:2" x14ac:dyDescent="0.3">
      <c r="B2524" s="45"/>
    </row>
    <row r="2525" spans="2:2" x14ac:dyDescent="0.3">
      <c r="B2525" s="45"/>
    </row>
    <row r="2526" spans="2:2" x14ac:dyDescent="0.3">
      <c r="B2526" s="45"/>
    </row>
    <row r="2527" spans="2:2" x14ac:dyDescent="0.3">
      <c r="B2527" s="45"/>
    </row>
    <row r="2528" spans="2:2" x14ac:dyDescent="0.3">
      <c r="B2528" s="45"/>
    </row>
    <row r="2529" spans="2:2" x14ac:dyDescent="0.3">
      <c r="B2529" s="45"/>
    </row>
    <row r="2530" spans="2:2" x14ac:dyDescent="0.3">
      <c r="B2530" s="45"/>
    </row>
    <row r="2531" spans="2:2" x14ac:dyDescent="0.3">
      <c r="B2531" s="45"/>
    </row>
    <row r="2532" spans="2:2" x14ac:dyDescent="0.3">
      <c r="B2532" s="45"/>
    </row>
    <row r="2533" spans="2:2" x14ac:dyDescent="0.3">
      <c r="B2533" s="45"/>
    </row>
    <row r="2534" spans="2:2" x14ac:dyDescent="0.3">
      <c r="B2534" s="45"/>
    </row>
    <row r="2535" spans="2:2" x14ac:dyDescent="0.3">
      <c r="B2535" s="45"/>
    </row>
    <row r="2536" spans="2:2" x14ac:dyDescent="0.3">
      <c r="B2536" s="45"/>
    </row>
    <row r="2537" spans="2:2" x14ac:dyDescent="0.3">
      <c r="B2537" s="45"/>
    </row>
    <row r="2538" spans="2:2" x14ac:dyDescent="0.3">
      <c r="B2538" s="45"/>
    </row>
    <row r="2539" spans="2:2" x14ac:dyDescent="0.3">
      <c r="B2539" s="45"/>
    </row>
    <row r="2540" spans="2:2" x14ac:dyDescent="0.3">
      <c r="B2540" s="45"/>
    </row>
    <row r="2541" spans="2:2" x14ac:dyDescent="0.3">
      <c r="B2541" s="45"/>
    </row>
    <row r="2542" spans="2:2" x14ac:dyDescent="0.3">
      <c r="B2542" s="45"/>
    </row>
    <row r="2543" spans="2:2" x14ac:dyDescent="0.3">
      <c r="B2543" s="45"/>
    </row>
    <row r="2544" spans="2:2" x14ac:dyDescent="0.3">
      <c r="B2544" s="45"/>
    </row>
    <row r="2545" spans="2:2" x14ac:dyDescent="0.3">
      <c r="B2545" s="45"/>
    </row>
    <row r="2546" spans="2:2" x14ac:dyDescent="0.3">
      <c r="B2546" s="45"/>
    </row>
    <row r="2547" spans="2:2" x14ac:dyDescent="0.3">
      <c r="B2547" s="45"/>
    </row>
    <row r="2548" spans="2:2" x14ac:dyDescent="0.3">
      <c r="B2548" s="45"/>
    </row>
    <row r="2549" spans="2:2" x14ac:dyDescent="0.3">
      <c r="B2549" s="45"/>
    </row>
    <row r="2550" spans="2:2" x14ac:dyDescent="0.3">
      <c r="B2550" s="45"/>
    </row>
    <row r="2551" spans="2:2" x14ac:dyDescent="0.3">
      <c r="B2551" s="45"/>
    </row>
    <row r="2552" spans="2:2" x14ac:dyDescent="0.3">
      <c r="B2552" s="45"/>
    </row>
    <row r="2553" spans="2:2" x14ac:dyDescent="0.3">
      <c r="B2553" s="45"/>
    </row>
    <row r="2554" spans="2:2" x14ac:dyDescent="0.3">
      <c r="B2554" s="45"/>
    </row>
    <row r="2555" spans="2:2" x14ac:dyDescent="0.3">
      <c r="B2555" s="45"/>
    </row>
    <row r="2556" spans="2:2" x14ac:dyDescent="0.3">
      <c r="B2556" s="45"/>
    </row>
    <row r="2557" spans="2:2" x14ac:dyDescent="0.3">
      <c r="B2557" s="45"/>
    </row>
    <row r="2558" spans="2:2" x14ac:dyDescent="0.3">
      <c r="B2558" s="45"/>
    </row>
    <row r="2559" spans="2:2" x14ac:dyDescent="0.3">
      <c r="B2559" s="45"/>
    </row>
    <row r="2560" spans="2:2" x14ac:dyDescent="0.3">
      <c r="B2560" s="45"/>
    </row>
    <row r="2561" spans="2:2" x14ac:dyDescent="0.3">
      <c r="B2561" s="45"/>
    </row>
    <row r="2562" spans="2:2" x14ac:dyDescent="0.3">
      <c r="B2562" s="45"/>
    </row>
    <row r="2563" spans="2:2" x14ac:dyDescent="0.3">
      <c r="B2563" s="45"/>
    </row>
    <row r="2564" spans="2:2" x14ac:dyDescent="0.3">
      <c r="B2564" s="45"/>
    </row>
    <row r="2565" spans="2:2" x14ac:dyDescent="0.3">
      <c r="B2565" s="45"/>
    </row>
    <row r="2566" spans="2:2" x14ac:dyDescent="0.3">
      <c r="B2566" s="45"/>
    </row>
    <row r="2567" spans="2:2" x14ac:dyDescent="0.3">
      <c r="B2567" s="45"/>
    </row>
    <row r="2568" spans="2:2" x14ac:dyDescent="0.3">
      <c r="B2568" s="45"/>
    </row>
    <row r="2569" spans="2:2" x14ac:dyDescent="0.3">
      <c r="B2569" s="45"/>
    </row>
    <row r="2570" spans="2:2" x14ac:dyDescent="0.3">
      <c r="B2570" s="45"/>
    </row>
    <row r="2571" spans="2:2" x14ac:dyDescent="0.3">
      <c r="B2571" s="45"/>
    </row>
    <row r="2572" spans="2:2" x14ac:dyDescent="0.3">
      <c r="B2572" s="45"/>
    </row>
    <row r="2573" spans="2:2" x14ac:dyDescent="0.3">
      <c r="B2573" s="45"/>
    </row>
    <row r="2574" spans="2:2" x14ac:dyDescent="0.3">
      <c r="B2574" s="45"/>
    </row>
    <row r="2575" spans="2:2" x14ac:dyDescent="0.3">
      <c r="B2575" s="45"/>
    </row>
    <row r="2576" spans="2:2" x14ac:dyDescent="0.3">
      <c r="B2576" s="45"/>
    </row>
    <row r="2577" spans="2:2" x14ac:dyDescent="0.3">
      <c r="B2577" s="45"/>
    </row>
    <row r="2578" spans="2:2" x14ac:dyDescent="0.3">
      <c r="B2578" s="45"/>
    </row>
    <row r="2579" spans="2:2" x14ac:dyDescent="0.3">
      <c r="B2579" s="45"/>
    </row>
    <row r="2580" spans="2:2" x14ac:dyDescent="0.3">
      <c r="B2580" s="45"/>
    </row>
    <row r="2581" spans="2:2" x14ac:dyDescent="0.3">
      <c r="B2581" s="45"/>
    </row>
    <row r="2582" spans="2:2" x14ac:dyDescent="0.3">
      <c r="B2582" s="45"/>
    </row>
    <row r="2583" spans="2:2" x14ac:dyDescent="0.3">
      <c r="B2583" s="45"/>
    </row>
    <row r="2584" spans="2:2" x14ac:dyDescent="0.3">
      <c r="B2584" s="45"/>
    </row>
    <row r="2585" spans="2:2" x14ac:dyDescent="0.3">
      <c r="B2585" s="45"/>
    </row>
    <row r="2586" spans="2:2" x14ac:dyDescent="0.3">
      <c r="B2586" s="45"/>
    </row>
    <row r="2587" spans="2:2" x14ac:dyDescent="0.3">
      <c r="B2587" s="45"/>
    </row>
    <row r="2588" spans="2:2" x14ac:dyDescent="0.3">
      <c r="B2588" s="45"/>
    </row>
    <row r="2589" spans="2:2" x14ac:dyDescent="0.3">
      <c r="B2589" s="45"/>
    </row>
    <row r="2590" spans="2:2" x14ac:dyDescent="0.3">
      <c r="B2590" s="45"/>
    </row>
    <row r="2591" spans="2:2" x14ac:dyDescent="0.3">
      <c r="B2591" s="45"/>
    </row>
    <row r="2592" spans="2:2" x14ac:dyDescent="0.3">
      <c r="B2592" s="45"/>
    </row>
    <row r="2593" spans="2:2" x14ac:dyDescent="0.3">
      <c r="B2593" s="45"/>
    </row>
    <row r="2594" spans="2:2" x14ac:dyDescent="0.3">
      <c r="B2594" s="45"/>
    </row>
    <row r="2595" spans="2:2" x14ac:dyDescent="0.3">
      <c r="B2595" s="45"/>
    </row>
    <row r="2596" spans="2:2" x14ac:dyDescent="0.3">
      <c r="B2596" s="45"/>
    </row>
    <row r="2597" spans="2:2" x14ac:dyDescent="0.3">
      <c r="B2597" s="45"/>
    </row>
    <row r="2598" spans="2:2" x14ac:dyDescent="0.3">
      <c r="B2598" s="45"/>
    </row>
    <row r="2599" spans="2:2" x14ac:dyDescent="0.3">
      <c r="B2599" s="45"/>
    </row>
    <row r="2600" spans="2:2" x14ac:dyDescent="0.3">
      <c r="B2600" s="45"/>
    </row>
    <row r="2601" spans="2:2" x14ac:dyDescent="0.3">
      <c r="B2601" s="45"/>
    </row>
    <row r="2602" spans="2:2" x14ac:dyDescent="0.3">
      <c r="B2602" s="45"/>
    </row>
    <row r="2603" spans="2:2" x14ac:dyDescent="0.3">
      <c r="B2603" s="45"/>
    </row>
    <row r="2604" spans="2:2" x14ac:dyDescent="0.3">
      <c r="B2604" s="45"/>
    </row>
    <row r="2605" spans="2:2" x14ac:dyDescent="0.3">
      <c r="B2605" s="45"/>
    </row>
    <row r="2606" spans="2:2" x14ac:dyDescent="0.3">
      <c r="B2606" s="45"/>
    </row>
    <row r="2607" spans="2:2" x14ac:dyDescent="0.3">
      <c r="B2607" s="45"/>
    </row>
    <row r="2608" spans="2:2" x14ac:dyDescent="0.3">
      <c r="B2608" s="45"/>
    </row>
    <row r="2609" spans="2:2" x14ac:dyDescent="0.3">
      <c r="B2609" s="45"/>
    </row>
    <row r="2610" spans="2:2" x14ac:dyDescent="0.3">
      <c r="B2610" s="45"/>
    </row>
    <row r="2611" spans="2:2" x14ac:dyDescent="0.3">
      <c r="B2611" s="45"/>
    </row>
    <row r="2612" spans="2:2" x14ac:dyDescent="0.3">
      <c r="B2612" s="45"/>
    </row>
    <row r="2613" spans="2:2" x14ac:dyDescent="0.3">
      <c r="B2613" s="45"/>
    </row>
    <row r="2614" spans="2:2" x14ac:dyDescent="0.3">
      <c r="B2614" s="45"/>
    </row>
    <row r="2615" spans="2:2" x14ac:dyDescent="0.3">
      <c r="B2615" s="45"/>
    </row>
    <row r="2616" spans="2:2" x14ac:dyDescent="0.3">
      <c r="B2616" s="45"/>
    </row>
    <row r="2617" spans="2:2" x14ac:dyDescent="0.3">
      <c r="B2617" s="45"/>
    </row>
    <row r="2618" spans="2:2" x14ac:dyDescent="0.3">
      <c r="B2618" s="45"/>
    </row>
    <row r="2619" spans="2:2" x14ac:dyDescent="0.3">
      <c r="B2619" s="45"/>
    </row>
    <row r="2620" spans="2:2" x14ac:dyDescent="0.3">
      <c r="B2620" s="45"/>
    </row>
    <row r="2621" spans="2:2" x14ac:dyDescent="0.3">
      <c r="B2621" s="45"/>
    </row>
    <row r="2622" spans="2:2" x14ac:dyDescent="0.3">
      <c r="B2622" s="45"/>
    </row>
    <row r="2623" spans="2:2" x14ac:dyDescent="0.3">
      <c r="B2623" s="45"/>
    </row>
    <row r="2624" spans="2:2" x14ac:dyDescent="0.3">
      <c r="B2624" s="45"/>
    </row>
    <row r="2625" spans="2:2" x14ac:dyDescent="0.3">
      <c r="B2625" s="45"/>
    </row>
    <row r="2626" spans="2:2" x14ac:dyDescent="0.3">
      <c r="B2626" s="45"/>
    </row>
    <row r="2627" spans="2:2" x14ac:dyDescent="0.3">
      <c r="B2627" s="45"/>
    </row>
    <row r="2628" spans="2:2" x14ac:dyDescent="0.3">
      <c r="B2628" s="45"/>
    </row>
    <row r="2629" spans="2:2" x14ac:dyDescent="0.3">
      <c r="B2629" s="45"/>
    </row>
    <row r="2630" spans="2:2" x14ac:dyDescent="0.3">
      <c r="B2630" s="45"/>
    </row>
    <row r="2631" spans="2:2" x14ac:dyDescent="0.3">
      <c r="B2631" s="45"/>
    </row>
    <row r="2632" spans="2:2" x14ac:dyDescent="0.3">
      <c r="B2632" s="45"/>
    </row>
    <row r="2633" spans="2:2" x14ac:dyDescent="0.3">
      <c r="B2633" s="45"/>
    </row>
    <row r="2634" spans="2:2" x14ac:dyDescent="0.3">
      <c r="B2634" s="45"/>
    </row>
    <row r="2635" spans="2:2" x14ac:dyDescent="0.3">
      <c r="B2635" s="45"/>
    </row>
    <row r="2636" spans="2:2" x14ac:dyDescent="0.3">
      <c r="B2636" s="45"/>
    </row>
    <row r="2637" spans="2:2" x14ac:dyDescent="0.3">
      <c r="B2637" s="45"/>
    </row>
    <row r="2638" spans="2:2" x14ac:dyDescent="0.3">
      <c r="B2638" s="45"/>
    </row>
    <row r="2639" spans="2:2" x14ac:dyDescent="0.3">
      <c r="B2639" s="45"/>
    </row>
    <row r="2640" spans="2:2" x14ac:dyDescent="0.3">
      <c r="B2640" s="45"/>
    </row>
    <row r="2641" spans="2:2" x14ac:dyDescent="0.3">
      <c r="B2641" s="45"/>
    </row>
    <row r="2642" spans="2:2" x14ac:dyDescent="0.3">
      <c r="B2642" s="45"/>
    </row>
    <row r="2643" spans="2:2" x14ac:dyDescent="0.3">
      <c r="B2643" s="45"/>
    </row>
    <row r="2644" spans="2:2" x14ac:dyDescent="0.3">
      <c r="B2644" s="45"/>
    </row>
    <row r="2645" spans="2:2" x14ac:dyDescent="0.3">
      <c r="B2645" s="45"/>
    </row>
    <row r="2646" spans="2:2" x14ac:dyDescent="0.3">
      <c r="B2646" s="45"/>
    </row>
  </sheetData>
  <protectedRanges>
    <protectedRange sqref="B90:B92" name="Range1_4_2"/>
    <protectedRange sqref="B375:B376" name="Range1_36"/>
    <protectedRange sqref="B436:B454" name="Range1_3_4_1"/>
    <protectedRange sqref="B692" name="Range1_3_1_2_1"/>
  </protectedRanges>
  <sortState xmlns:xlrd2="http://schemas.microsoft.com/office/spreadsheetml/2017/richdata2" ref="A2:B2646">
    <sortCondition ref="B2:B264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All Categories</vt:lpstr>
      <vt:lpstr>Sheet1</vt:lpstr>
      <vt:lpstr>Bidders</vt:lpstr>
      <vt:lpstr>'All Categories'!Print_Area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 Erasmus</dc:creator>
  <cp:lastModifiedBy>Peace Gumede</cp:lastModifiedBy>
  <cp:lastPrinted>2023-01-26T17:19:54Z</cp:lastPrinted>
  <dcterms:created xsi:type="dcterms:W3CDTF">2021-11-25T08:30:58Z</dcterms:created>
  <dcterms:modified xsi:type="dcterms:W3CDTF">2023-11-14T08:33:48Z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2022-09-08T07:37:42Z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722c8a05-9095-4778-8a84-bc0f3965ddac</vt:lpwstr>
  </property>
  <property fmtid="{D5CDD505-2E9C-101B-9397-08002B2CF9AE}" pid="8" name="MSIP_Label_93c4247e-447d-4732-af29-2e529a4288f1_ContentBits">
    <vt:lpwstr>0</vt:lpwstr>
  </property>
</Properties>
</file>